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https://d.docs.live.net/fe2c50c5c68adc85/Desktop/"/>
    </mc:Choice>
  </mc:AlternateContent>
  <xr:revisionPtr revIDLastSave="0" documentId="8_{EBECA65C-66C0-437B-99D0-1C486BDA2E5B}" xr6:coauthVersionLast="46" xr6:coauthVersionMax="46" xr10:uidLastSave="{00000000-0000-0000-0000-000000000000}"/>
  <bookViews>
    <workbookView xWindow="-110" yWindow="-110" windowWidth="21820" windowHeight="14020" activeTab="1" xr2:uid="{A9ACBBFB-606A-4046-963B-7A598FFFB2EA}"/>
  </bookViews>
  <sheets>
    <sheet name="Block C" sheetId="4" r:id="rId1"/>
    <sheet name="Block B" sheetId="3" r:id="rId2"/>
    <sheet name="Block A" sheetId="1" r:id="rId3"/>
  </sheets>
  <definedNames>
    <definedName name="_xlnm.Print_Area" localSheetId="2">'Block A'!$B$1:$T$27</definedName>
    <definedName name="_xlnm.Print_Area" localSheetId="1">'Block B'!$B$2:$T$52</definedName>
    <definedName name="_xlnm.Print_Area" localSheetId="0">'Block C'!$B$1:$T$55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55" i="4" l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I6" i="4"/>
  <c r="K6" i="4"/>
  <c r="M6" i="4"/>
  <c r="N6" i="4"/>
  <c r="P6" i="4"/>
  <c r="I7" i="4"/>
  <c r="K7" i="4"/>
  <c r="M7" i="4"/>
  <c r="N7" i="4"/>
  <c r="P7" i="4"/>
  <c r="I8" i="4"/>
  <c r="K8" i="4"/>
  <c r="M8" i="4"/>
  <c r="N8" i="4"/>
  <c r="P8" i="4"/>
  <c r="I9" i="4"/>
  <c r="K9" i="4"/>
  <c r="M9" i="4"/>
  <c r="N9" i="4"/>
  <c r="P9" i="4"/>
  <c r="I10" i="4"/>
  <c r="K10" i="4"/>
  <c r="M10" i="4"/>
  <c r="N10" i="4"/>
  <c r="P10" i="4"/>
  <c r="I11" i="4"/>
  <c r="K11" i="4"/>
  <c r="M11" i="4"/>
  <c r="N11" i="4"/>
  <c r="P11" i="4"/>
  <c r="I12" i="4"/>
  <c r="K12" i="4"/>
  <c r="M12" i="4"/>
  <c r="N12" i="4"/>
  <c r="P12" i="4"/>
  <c r="I13" i="4"/>
  <c r="K13" i="4"/>
  <c r="M13" i="4"/>
  <c r="N13" i="4"/>
  <c r="P13" i="4"/>
  <c r="Q13" i="4"/>
  <c r="R13" i="4"/>
  <c r="I14" i="4"/>
  <c r="K14" i="4"/>
  <c r="M14" i="4"/>
  <c r="N14" i="4"/>
  <c r="P14" i="4"/>
  <c r="I15" i="4"/>
  <c r="K15" i="4"/>
  <c r="M15" i="4"/>
  <c r="N15" i="4"/>
  <c r="P15" i="4"/>
  <c r="I16" i="4"/>
  <c r="K16" i="4"/>
  <c r="M16" i="4"/>
  <c r="N16" i="4"/>
  <c r="P16" i="4"/>
  <c r="I17" i="4"/>
  <c r="K17" i="4"/>
  <c r="M17" i="4"/>
  <c r="N17" i="4"/>
  <c r="P17" i="4"/>
  <c r="Q17" i="4"/>
  <c r="R17" i="4"/>
  <c r="I18" i="4"/>
  <c r="K18" i="4"/>
  <c r="M18" i="4"/>
  <c r="N18" i="4"/>
  <c r="P18" i="4"/>
  <c r="I19" i="4"/>
  <c r="K19" i="4"/>
  <c r="M19" i="4"/>
  <c r="N19" i="4"/>
  <c r="P19" i="4"/>
  <c r="I20" i="4"/>
  <c r="K20" i="4"/>
  <c r="M20" i="4"/>
  <c r="N20" i="4"/>
  <c r="P20" i="4"/>
  <c r="I21" i="4"/>
  <c r="K21" i="4"/>
  <c r="M21" i="4"/>
  <c r="N21" i="4"/>
  <c r="P21" i="4"/>
  <c r="Q21" i="4"/>
  <c r="R21" i="4"/>
  <c r="I22" i="4"/>
  <c r="K22" i="4"/>
  <c r="M22" i="4"/>
  <c r="N22" i="4"/>
  <c r="P22" i="4"/>
  <c r="I23" i="4"/>
  <c r="K23" i="4"/>
  <c r="M23" i="4"/>
  <c r="N23" i="4"/>
  <c r="P23" i="4"/>
  <c r="I24" i="4"/>
  <c r="K24" i="4"/>
  <c r="M24" i="4"/>
  <c r="N24" i="4"/>
  <c r="P24" i="4"/>
  <c r="I25" i="4"/>
  <c r="K25" i="4"/>
  <c r="M25" i="4"/>
  <c r="N25" i="4"/>
  <c r="P25" i="4"/>
  <c r="Q25" i="4"/>
  <c r="R25" i="4"/>
  <c r="I26" i="4"/>
  <c r="K26" i="4"/>
  <c r="M26" i="4"/>
  <c r="N26" i="4"/>
  <c r="P26" i="4"/>
  <c r="I27" i="4"/>
  <c r="K27" i="4"/>
  <c r="M27" i="4"/>
  <c r="N27" i="4"/>
  <c r="P27" i="4"/>
  <c r="I28" i="4"/>
  <c r="K28" i="4"/>
  <c r="M28" i="4"/>
  <c r="N28" i="4"/>
  <c r="P28" i="4"/>
  <c r="I29" i="4"/>
  <c r="K29" i="4"/>
  <c r="M29" i="4"/>
  <c r="N29" i="4"/>
  <c r="P29" i="4"/>
  <c r="I30" i="4"/>
  <c r="K30" i="4"/>
  <c r="M30" i="4"/>
  <c r="N30" i="4"/>
  <c r="P30" i="4"/>
  <c r="I31" i="4"/>
  <c r="K31" i="4"/>
  <c r="M31" i="4"/>
  <c r="N31" i="4"/>
  <c r="P31" i="4"/>
  <c r="I32" i="4"/>
  <c r="K32" i="4"/>
  <c r="M32" i="4"/>
  <c r="N32" i="4"/>
  <c r="P32" i="4"/>
  <c r="I33" i="4"/>
  <c r="K33" i="4"/>
  <c r="M33" i="4"/>
  <c r="N33" i="4"/>
  <c r="P33" i="4"/>
  <c r="I34" i="4"/>
  <c r="K34" i="4"/>
  <c r="M34" i="4"/>
  <c r="N34" i="4"/>
  <c r="P34" i="4"/>
  <c r="I35" i="4"/>
  <c r="K35" i="4"/>
  <c r="M35" i="4"/>
  <c r="N35" i="4"/>
  <c r="P35" i="4"/>
  <c r="I36" i="4"/>
  <c r="K36" i="4"/>
  <c r="M36" i="4"/>
  <c r="N36" i="4"/>
  <c r="P36" i="4"/>
  <c r="I37" i="4"/>
  <c r="K37" i="4"/>
  <c r="M37" i="4"/>
  <c r="N37" i="4"/>
  <c r="P37" i="4"/>
  <c r="I38" i="4"/>
  <c r="K38" i="4"/>
  <c r="M38" i="4"/>
  <c r="N38" i="4"/>
  <c r="P38" i="4"/>
  <c r="I39" i="4"/>
  <c r="K39" i="4"/>
  <c r="M39" i="4"/>
  <c r="N39" i="4"/>
  <c r="P39" i="4"/>
  <c r="I40" i="4"/>
  <c r="K40" i="4"/>
  <c r="M40" i="4"/>
  <c r="N40" i="4"/>
  <c r="P40" i="4"/>
  <c r="I41" i="4"/>
  <c r="K41" i="4"/>
  <c r="M41" i="4"/>
  <c r="N41" i="4"/>
  <c r="P41" i="4"/>
  <c r="I42" i="4"/>
  <c r="K42" i="4"/>
  <c r="M42" i="4"/>
  <c r="N42" i="4"/>
  <c r="P42" i="4"/>
  <c r="I43" i="4"/>
  <c r="K43" i="4"/>
  <c r="M43" i="4"/>
  <c r="N43" i="4"/>
  <c r="P43" i="4"/>
  <c r="I44" i="4"/>
  <c r="K44" i="4"/>
  <c r="M44" i="4"/>
  <c r="N44" i="4"/>
  <c r="P44" i="4"/>
  <c r="I45" i="4"/>
  <c r="K45" i="4"/>
  <c r="M45" i="4"/>
  <c r="N45" i="4"/>
  <c r="P45" i="4"/>
  <c r="I46" i="4"/>
  <c r="K46" i="4"/>
  <c r="M46" i="4"/>
  <c r="N46" i="4"/>
  <c r="P46" i="4"/>
  <c r="I47" i="4"/>
  <c r="M47" i="4"/>
  <c r="N47" i="4"/>
  <c r="P47" i="4"/>
  <c r="H51" i="4"/>
  <c r="J51" i="4"/>
  <c r="I6" i="3"/>
  <c r="K6" i="3"/>
  <c r="M6" i="3"/>
  <c r="N6" i="3"/>
  <c r="P6" i="3"/>
  <c r="I7" i="3"/>
  <c r="K7" i="3"/>
  <c r="M7" i="3"/>
  <c r="N7" i="3"/>
  <c r="P7" i="3"/>
  <c r="I8" i="3"/>
  <c r="K8" i="3"/>
  <c r="M8" i="3"/>
  <c r="N8" i="3"/>
  <c r="P8" i="3"/>
  <c r="I9" i="3"/>
  <c r="K9" i="3"/>
  <c r="M9" i="3"/>
  <c r="N9" i="3"/>
  <c r="P9" i="3"/>
  <c r="I10" i="3"/>
  <c r="K10" i="3"/>
  <c r="M10" i="3"/>
  <c r="N10" i="3"/>
  <c r="P10" i="3"/>
  <c r="I11" i="3"/>
  <c r="K11" i="3"/>
  <c r="M11" i="3"/>
  <c r="N11" i="3"/>
  <c r="P11" i="3"/>
  <c r="I12" i="3"/>
  <c r="K12" i="3"/>
  <c r="M12" i="3"/>
  <c r="N12" i="3"/>
  <c r="P12" i="3"/>
  <c r="I13" i="3"/>
  <c r="K13" i="3"/>
  <c r="M13" i="3"/>
  <c r="N13" i="3"/>
  <c r="P13" i="3"/>
  <c r="I14" i="3"/>
  <c r="K14" i="3"/>
  <c r="M14" i="3"/>
  <c r="N14" i="3"/>
  <c r="P14" i="3"/>
  <c r="I15" i="3"/>
  <c r="K15" i="3"/>
  <c r="M15" i="3"/>
  <c r="N15" i="3"/>
  <c r="P15" i="3"/>
  <c r="I16" i="3"/>
  <c r="K16" i="3"/>
  <c r="M16" i="3"/>
  <c r="N16" i="3"/>
  <c r="P16" i="3"/>
  <c r="I17" i="3"/>
  <c r="K17" i="3"/>
  <c r="M17" i="3"/>
  <c r="N17" i="3"/>
  <c r="P17" i="3"/>
  <c r="I18" i="3"/>
  <c r="K18" i="3"/>
  <c r="M18" i="3"/>
  <c r="N18" i="3"/>
  <c r="P18" i="3"/>
  <c r="I19" i="3"/>
  <c r="K19" i="3"/>
  <c r="M19" i="3"/>
  <c r="N19" i="3"/>
  <c r="P19" i="3"/>
  <c r="I20" i="3"/>
  <c r="K20" i="3"/>
  <c r="M20" i="3"/>
  <c r="N20" i="3"/>
  <c r="P20" i="3"/>
  <c r="I21" i="3"/>
  <c r="K21" i="3"/>
  <c r="M21" i="3"/>
  <c r="N21" i="3"/>
  <c r="P21" i="3"/>
  <c r="I22" i="3"/>
  <c r="K22" i="3"/>
  <c r="M22" i="3"/>
  <c r="N22" i="3"/>
  <c r="P22" i="3"/>
  <c r="I23" i="3"/>
  <c r="K23" i="3"/>
  <c r="M23" i="3"/>
  <c r="N23" i="3"/>
  <c r="P23" i="3"/>
  <c r="I24" i="3"/>
  <c r="K24" i="3"/>
  <c r="M24" i="3"/>
  <c r="N24" i="3"/>
  <c r="P24" i="3"/>
  <c r="D25" i="3"/>
  <c r="D44" i="3"/>
  <c r="I25" i="3"/>
  <c r="K25" i="3"/>
  <c r="M25" i="3"/>
  <c r="N25" i="3"/>
  <c r="P25" i="3"/>
  <c r="D26" i="3"/>
  <c r="D45" i="3"/>
  <c r="I26" i="3"/>
  <c r="K26" i="3"/>
  <c r="M26" i="3"/>
  <c r="N26" i="3"/>
  <c r="P26" i="3"/>
  <c r="D27" i="3"/>
  <c r="D46" i="3"/>
  <c r="I27" i="3"/>
  <c r="K27" i="3"/>
  <c r="M27" i="3"/>
  <c r="N27" i="3"/>
  <c r="P27" i="3"/>
  <c r="D28" i="3"/>
  <c r="I28" i="3"/>
  <c r="K28" i="3"/>
  <c r="M28" i="3"/>
  <c r="N28" i="3"/>
  <c r="P28" i="3"/>
  <c r="D29" i="3"/>
  <c r="I29" i="3"/>
  <c r="K29" i="3"/>
  <c r="M29" i="3"/>
  <c r="N29" i="3"/>
  <c r="P29" i="3"/>
  <c r="D30" i="3"/>
  <c r="I30" i="3"/>
  <c r="K30" i="3"/>
  <c r="M30" i="3"/>
  <c r="N30" i="3"/>
  <c r="P30" i="3"/>
  <c r="D31" i="3"/>
  <c r="I31" i="3"/>
  <c r="K31" i="3"/>
  <c r="M31" i="3"/>
  <c r="N31" i="3"/>
  <c r="P31" i="3"/>
  <c r="D32" i="3"/>
  <c r="I32" i="3"/>
  <c r="K32" i="3"/>
  <c r="M32" i="3"/>
  <c r="N32" i="3"/>
  <c r="P32" i="3"/>
  <c r="D33" i="3"/>
  <c r="I33" i="3"/>
  <c r="K33" i="3"/>
  <c r="M33" i="3"/>
  <c r="N33" i="3"/>
  <c r="P33" i="3"/>
  <c r="D34" i="3"/>
  <c r="I34" i="3"/>
  <c r="K34" i="3"/>
  <c r="M34" i="3"/>
  <c r="N34" i="3"/>
  <c r="P34" i="3"/>
  <c r="D35" i="3"/>
  <c r="I35" i="3"/>
  <c r="K35" i="3"/>
  <c r="M35" i="3"/>
  <c r="N35" i="3"/>
  <c r="P35" i="3"/>
  <c r="D36" i="3"/>
  <c r="I36" i="3"/>
  <c r="K36" i="3"/>
  <c r="M36" i="3"/>
  <c r="N36" i="3"/>
  <c r="P36" i="3"/>
  <c r="D37" i="3"/>
  <c r="I37" i="3"/>
  <c r="K37" i="3"/>
  <c r="M37" i="3"/>
  <c r="N37" i="3"/>
  <c r="P37" i="3"/>
  <c r="D38" i="3"/>
  <c r="I38" i="3"/>
  <c r="K38" i="3"/>
  <c r="M38" i="3"/>
  <c r="N38" i="3"/>
  <c r="P38" i="3"/>
  <c r="D39" i="3"/>
  <c r="I39" i="3"/>
  <c r="K39" i="3"/>
  <c r="M39" i="3"/>
  <c r="N39" i="3"/>
  <c r="P39" i="3"/>
  <c r="D40" i="3"/>
  <c r="I40" i="3"/>
  <c r="K40" i="3"/>
  <c r="M40" i="3"/>
  <c r="P40" i="3"/>
  <c r="D41" i="3"/>
  <c r="I41" i="3"/>
  <c r="K41" i="3"/>
  <c r="M41" i="3"/>
  <c r="N41" i="3"/>
  <c r="P41" i="3"/>
  <c r="D42" i="3"/>
  <c r="I42" i="3"/>
  <c r="K42" i="3"/>
  <c r="M42" i="3"/>
  <c r="N42" i="3"/>
  <c r="P42" i="3"/>
  <c r="D43" i="3"/>
  <c r="I43" i="3"/>
  <c r="K43" i="3"/>
  <c r="M43" i="3"/>
  <c r="N43" i="3"/>
  <c r="P43" i="3"/>
  <c r="I44" i="3"/>
  <c r="K44" i="3"/>
  <c r="M44" i="3"/>
  <c r="N44" i="3"/>
  <c r="P44" i="3"/>
  <c r="I45" i="3"/>
  <c r="K45" i="3"/>
  <c r="M45" i="3"/>
  <c r="N45" i="3"/>
  <c r="P45" i="3"/>
  <c r="I46" i="3"/>
  <c r="K46" i="3"/>
  <c r="M46" i="3"/>
  <c r="N46" i="3"/>
  <c r="P46" i="3"/>
  <c r="D47" i="3"/>
  <c r="I47" i="3"/>
  <c r="K47" i="3"/>
  <c r="M47" i="3"/>
  <c r="N47" i="3"/>
  <c r="P47" i="3"/>
  <c r="H52" i="3"/>
  <c r="J52" i="3"/>
  <c r="L52" i="3"/>
  <c r="L27" i="1"/>
  <c r="J27" i="1"/>
  <c r="H27" i="1"/>
  <c r="P24" i="1"/>
  <c r="M24" i="1"/>
  <c r="N24" i="1"/>
  <c r="K24" i="1"/>
  <c r="I24" i="1"/>
  <c r="P23" i="1"/>
  <c r="M23" i="1"/>
  <c r="N23" i="1"/>
  <c r="K23" i="1"/>
  <c r="I23" i="1"/>
  <c r="P22" i="1"/>
  <c r="M22" i="1"/>
  <c r="N22" i="1"/>
  <c r="K22" i="1"/>
  <c r="I22" i="1"/>
  <c r="P21" i="1"/>
  <c r="M21" i="1"/>
  <c r="N21" i="1"/>
  <c r="K21" i="1"/>
  <c r="I21" i="1"/>
  <c r="P20" i="1"/>
  <c r="M20" i="1"/>
  <c r="N20" i="1"/>
  <c r="K20" i="1"/>
  <c r="I20" i="1"/>
  <c r="P19" i="1"/>
  <c r="Q19" i="1" s="1"/>
  <c r="R19" i="1" s="1"/>
  <c r="M19" i="1"/>
  <c r="N19" i="1"/>
  <c r="K19" i="1"/>
  <c r="I19" i="1"/>
  <c r="P18" i="1"/>
  <c r="M18" i="1"/>
  <c r="N18" i="1"/>
  <c r="K18" i="1"/>
  <c r="I18" i="1"/>
  <c r="P17" i="1"/>
  <c r="M17" i="1"/>
  <c r="N17" i="1"/>
  <c r="K17" i="1"/>
  <c r="I17" i="1"/>
  <c r="P16" i="1"/>
  <c r="M16" i="1"/>
  <c r="N16" i="1"/>
  <c r="K16" i="1"/>
  <c r="I16" i="1"/>
  <c r="P15" i="1"/>
  <c r="Q15" i="1" s="1"/>
  <c r="R15" i="1" s="1"/>
  <c r="M15" i="1"/>
  <c r="N15" i="1"/>
  <c r="K15" i="1"/>
  <c r="I15" i="1"/>
  <c r="P14" i="1"/>
  <c r="Q14" i="1" s="1"/>
  <c r="R14" i="1" s="1"/>
  <c r="M14" i="1"/>
  <c r="N14" i="1"/>
  <c r="K14" i="1"/>
  <c r="I14" i="1"/>
  <c r="P13" i="1"/>
  <c r="M13" i="1"/>
  <c r="N13" i="1"/>
  <c r="K13" i="1"/>
  <c r="I13" i="1"/>
  <c r="P12" i="1"/>
  <c r="M12" i="1"/>
  <c r="N12" i="1"/>
  <c r="K12" i="1"/>
  <c r="I12" i="1"/>
  <c r="P11" i="1"/>
  <c r="Q11" i="1" s="1"/>
  <c r="R11" i="1" s="1"/>
  <c r="M11" i="1"/>
  <c r="N11" i="1"/>
  <c r="K11" i="1"/>
  <c r="I11" i="1"/>
  <c r="P10" i="1"/>
  <c r="Q10" i="1" s="1"/>
  <c r="R10" i="1" s="1"/>
  <c r="M10" i="1"/>
  <c r="N10" i="1"/>
  <c r="K10" i="1"/>
  <c r="I10" i="1"/>
  <c r="P9" i="1"/>
  <c r="M9" i="1"/>
  <c r="N9" i="1"/>
  <c r="K9" i="1"/>
  <c r="I9" i="1"/>
  <c r="P8" i="1"/>
  <c r="M8" i="1"/>
  <c r="N8" i="1"/>
  <c r="K8" i="1"/>
  <c r="I8" i="1"/>
  <c r="P7" i="1"/>
  <c r="M7" i="1"/>
  <c r="N7" i="1"/>
  <c r="K7" i="1"/>
  <c r="I7" i="1"/>
  <c r="P6" i="1"/>
  <c r="Q6" i="1" s="1"/>
  <c r="M6" i="1"/>
  <c r="N6" i="1"/>
  <c r="K6" i="1"/>
  <c r="I6" i="1"/>
  <c r="Q32" i="3"/>
  <c r="R32" i="3"/>
  <c r="Q25" i="3"/>
  <c r="R25" i="3"/>
  <c r="Q29" i="4"/>
  <c r="R29" i="4"/>
  <c r="Q28" i="4"/>
  <c r="R28" i="4"/>
  <c r="Q9" i="4"/>
  <c r="R9" i="4"/>
  <c r="Q36" i="4"/>
  <c r="R36" i="4"/>
  <c r="Q24" i="4"/>
  <c r="R24" i="4"/>
  <c r="Q20" i="4"/>
  <c r="R20" i="4"/>
  <c r="Q16" i="4"/>
  <c r="R16" i="4"/>
  <c r="Q44" i="3"/>
  <c r="R44" i="3"/>
  <c r="Q45" i="4"/>
  <c r="R45" i="4"/>
  <c r="Q44" i="4"/>
  <c r="R44" i="4"/>
  <c r="I51" i="4"/>
  <c r="Q37" i="4"/>
  <c r="R37" i="4"/>
  <c r="Q46" i="4"/>
  <c r="R46" i="4"/>
  <c r="Q39" i="4"/>
  <c r="R39" i="4"/>
  <c r="Q38" i="4"/>
  <c r="R38" i="4"/>
  <c r="Q31" i="4"/>
  <c r="R31" i="4"/>
  <c r="Q30" i="4"/>
  <c r="R30" i="4"/>
  <c r="Q12" i="4"/>
  <c r="R12" i="4"/>
  <c r="Q8" i="4"/>
  <c r="R8" i="4"/>
  <c r="M51" i="4"/>
  <c r="Q47" i="4"/>
  <c r="R47" i="4"/>
  <c r="Q41" i="4"/>
  <c r="R41" i="4"/>
  <c r="Q40" i="4"/>
  <c r="R40" i="4"/>
  <c r="Q33" i="4"/>
  <c r="R33" i="4"/>
  <c r="Q32" i="4"/>
  <c r="R32" i="4"/>
  <c r="Q27" i="4"/>
  <c r="R27" i="4"/>
  <c r="Q23" i="4"/>
  <c r="R23" i="4"/>
  <c r="Q19" i="4"/>
  <c r="R19" i="4"/>
  <c r="Q15" i="4"/>
  <c r="R15" i="4"/>
  <c r="Q11" i="4"/>
  <c r="R11" i="4"/>
  <c r="Q7" i="4"/>
  <c r="R7" i="4"/>
  <c r="Q43" i="4"/>
  <c r="R43" i="4"/>
  <c r="Q42" i="4"/>
  <c r="R42" i="4"/>
  <c r="Q35" i="4"/>
  <c r="R35" i="4"/>
  <c r="Q34" i="4"/>
  <c r="R34" i="4"/>
  <c r="Q26" i="4"/>
  <c r="R26" i="4"/>
  <c r="Q22" i="4"/>
  <c r="R22" i="4"/>
  <c r="Q18" i="4"/>
  <c r="R18" i="4"/>
  <c r="Q14" i="4"/>
  <c r="R14" i="4"/>
  <c r="Q10" i="4"/>
  <c r="R10" i="4"/>
  <c r="Q6" i="4"/>
  <c r="R6" i="4"/>
  <c r="Q30" i="3"/>
  <c r="R30" i="3"/>
  <c r="Q28" i="3"/>
  <c r="R28" i="3"/>
  <c r="Q41" i="3"/>
  <c r="R41" i="3"/>
  <c r="M52" i="3"/>
  <c r="Q38" i="3"/>
  <c r="R38" i="3"/>
  <c r="Q33" i="3"/>
  <c r="R33" i="3"/>
  <c r="Q40" i="3"/>
  <c r="R40" i="3"/>
  <c r="Q36" i="3"/>
  <c r="R36" i="3"/>
  <c r="Q47" i="3"/>
  <c r="R47" i="3"/>
  <c r="Q42" i="3"/>
  <c r="R42" i="3"/>
  <c r="Q37" i="3"/>
  <c r="R37" i="3"/>
  <c r="Q34" i="3"/>
  <c r="R34" i="3"/>
  <c r="Q43" i="3"/>
  <c r="R43" i="3"/>
  <c r="N40" i="3"/>
  <c r="Q35" i="3"/>
  <c r="R35" i="3"/>
  <c r="P52" i="3"/>
  <c r="Q27" i="3"/>
  <c r="R27" i="3"/>
  <c r="Q24" i="3"/>
  <c r="R24" i="3"/>
  <c r="Q22" i="3"/>
  <c r="R22" i="3"/>
  <c r="Q20" i="3"/>
  <c r="R20" i="3"/>
  <c r="Q18" i="3"/>
  <c r="R18" i="3"/>
  <c r="Q16" i="3"/>
  <c r="R16" i="3"/>
  <c r="Q14" i="3"/>
  <c r="R14" i="3"/>
  <c r="Q12" i="3"/>
  <c r="R12" i="3"/>
  <c r="Q10" i="3"/>
  <c r="R10" i="3"/>
  <c r="Q8" i="3"/>
  <c r="R8" i="3"/>
  <c r="Q6" i="3"/>
  <c r="R6" i="3"/>
  <c r="M27" i="1"/>
  <c r="Q46" i="3"/>
  <c r="R46" i="3"/>
  <c r="Q39" i="3"/>
  <c r="R39" i="3"/>
  <c r="I52" i="3"/>
  <c r="Q23" i="3"/>
  <c r="R23" i="3"/>
  <c r="Q21" i="3"/>
  <c r="R21" i="3"/>
  <c r="Q19" i="3"/>
  <c r="R19" i="3"/>
  <c r="Q17" i="3"/>
  <c r="R17" i="3"/>
  <c r="Q15" i="3"/>
  <c r="R15" i="3"/>
  <c r="Q13" i="3"/>
  <c r="R13" i="3"/>
  <c r="Q11" i="3"/>
  <c r="R11" i="3"/>
  <c r="Q9" i="3"/>
  <c r="R9" i="3"/>
  <c r="Q7" i="3"/>
  <c r="R7" i="3"/>
  <c r="I27" i="1"/>
  <c r="Q29" i="3"/>
  <c r="R29" i="3"/>
  <c r="Q26" i="3"/>
  <c r="R26" i="3"/>
  <c r="Q45" i="3"/>
  <c r="R45" i="3"/>
  <c r="Q31" i="3"/>
  <c r="R31" i="3"/>
  <c r="Q7" i="1"/>
  <c r="R7" i="1"/>
  <c r="Q8" i="1"/>
  <c r="R8" i="1" s="1"/>
  <c r="Q9" i="1"/>
  <c r="R9" i="1" s="1"/>
  <c r="Q12" i="1"/>
  <c r="R12" i="1"/>
  <c r="Q13" i="1"/>
  <c r="R13" i="1"/>
  <c r="Q16" i="1"/>
  <c r="R16" i="1"/>
  <c r="Q17" i="1"/>
  <c r="R17" i="1"/>
  <c r="Q20" i="1"/>
  <c r="R20" i="1"/>
  <c r="Q21" i="1"/>
  <c r="R21" i="1"/>
  <c r="Q22" i="1"/>
  <c r="R22" i="1"/>
  <c r="Q23" i="1"/>
  <c r="R23" i="1"/>
  <c r="Q24" i="1"/>
  <c r="R24" i="1"/>
  <c r="Q51" i="4"/>
  <c r="Q52" i="3"/>
  <c r="P27" i="1" l="1"/>
  <c r="Q18" i="1"/>
  <c r="R18" i="1" s="1"/>
  <c r="Q27" i="1"/>
  <c r="R6" i="1"/>
</calcChain>
</file>

<file path=xl/sharedStrings.xml><?xml version="1.0" encoding="utf-8"?>
<sst xmlns="http://schemas.openxmlformats.org/spreadsheetml/2006/main" count="352" uniqueCount="173">
  <si>
    <t>SITE APPRAISAL</t>
  </si>
  <si>
    <t>Project: Pearman Court</t>
  </si>
  <si>
    <t>Block A 58 Collingdon street LU1 1FT</t>
  </si>
  <si>
    <t>Version: one</t>
  </si>
  <si>
    <t>PLOT NO.</t>
  </si>
  <si>
    <t>DOOR No.</t>
  </si>
  <si>
    <t>UNIT TYPE</t>
  </si>
  <si>
    <t>FLOOR LEVEL (if applicable)</t>
  </si>
  <si>
    <t>BEDS</t>
  </si>
  <si>
    <t>BATHS</t>
  </si>
  <si>
    <t>SQFT</t>
  </si>
  <si>
    <t>SQM</t>
  </si>
  <si>
    <t>INVESTMENT PRICE</t>
  </si>
  <si>
    <t>£ / SQFT</t>
  </si>
  <si>
    <t xml:space="preserve">MONTHLY RENT </t>
  </si>
  <si>
    <t>ANNUAL RENT</t>
  </si>
  <si>
    <t>GROSS %</t>
  </si>
  <si>
    <t xml:space="preserve">SERVICE CHARGE </t>
  </si>
  <si>
    <t>GROUND RENT</t>
  </si>
  <si>
    <t>NET  ANNUAL RENT</t>
  </si>
  <si>
    <t>NET YIELD %</t>
  </si>
  <si>
    <t>A1</t>
  </si>
  <si>
    <t>FLAT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</si>
  <si>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</si>
  <si>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</si>
  <si>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</si>
  <si>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</si>
  <si>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</si>
  <si>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</si>
  <si>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</si>
  <si>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</si>
  <si>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</si>
  <si>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</si>
  <si>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</si>
  <si>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</si>
  <si>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</si>
  <si>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</si>
  <si>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</si>
  <si>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</si>
  <si>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</si>
  <si>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</si>
  <si>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E13</t>
  </si>
  <si>
    <t>E10</t>
  </si>
  <si>
    <t>E9</t>
  </si>
  <si>
    <t>E8</t>
  </si>
  <si>
    <t>E6</t>
  </si>
  <si>
    <t>E5</t>
  </si>
  <si>
    <t>D13</t>
  </si>
  <si>
    <t>D12</t>
  </si>
  <si>
    <t>D11</t>
  </si>
  <si>
    <t>D10</t>
  </si>
  <si>
    <t>D9</t>
  </si>
  <si>
    <t>D8</t>
  </si>
  <si>
    <t>D7</t>
  </si>
  <si>
    <t>D6</t>
  </si>
  <si>
    <t>D5</t>
  </si>
  <si>
    <t>C13</t>
  </si>
  <si>
    <t>C12</t>
  </si>
  <si>
    <t>C11</t>
  </si>
  <si>
    <t>C10</t>
  </si>
  <si>
    <t>C9</t>
  </si>
  <si>
    <t>C8</t>
  </si>
  <si>
    <t>C7</t>
  </si>
  <si>
    <t>C6</t>
  </si>
  <si>
    <t>C5</t>
  </si>
  <si>
    <t>B13</t>
  </si>
  <si>
    <t>B12</t>
  </si>
  <si>
    <t>B11</t>
  </si>
  <si>
    <t>B10</t>
  </si>
  <si>
    <t>B9</t>
  </si>
  <si>
    <t>B8</t>
  </si>
  <si>
    <t>B7</t>
  </si>
  <si>
    <t>B6</t>
  </si>
  <si>
    <t>B5</t>
  </si>
  <si>
    <t>A13</t>
  </si>
  <si>
    <t>A12</t>
  </si>
  <si>
    <t>A11</t>
  </si>
  <si>
    <t>A10</t>
  </si>
  <si>
    <t>A9</t>
  </si>
  <si>
    <t>A8</t>
  </si>
  <si>
    <t>A7</t>
  </si>
  <si>
    <t>A6</t>
  </si>
  <si>
    <t>A5</t>
  </si>
  <si>
    <t>NET ANNUAL RENT</t>
  </si>
  <si>
    <t>Block B 56 Collingdon street LU1 1FS</t>
  </si>
  <si>
    <t>Total</t>
  </si>
  <si>
    <t>E20</t>
  </si>
  <si>
    <t>E19</t>
  </si>
  <si>
    <t>E18</t>
  </si>
  <si>
    <t>E17</t>
  </si>
  <si>
    <t>E15</t>
  </si>
  <si>
    <t>E14</t>
  </si>
  <si>
    <t>D22</t>
  </si>
  <si>
    <t>D21</t>
  </si>
  <si>
    <t>D20</t>
  </si>
  <si>
    <t>D19</t>
  </si>
  <si>
    <t>D18</t>
  </si>
  <si>
    <t>D17</t>
  </si>
  <si>
    <t>D16</t>
  </si>
  <si>
    <t>D15</t>
  </si>
  <si>
    <t>D14</t>
  </si>
  <si>
    <t>C22</t>
  </si>
  <si>
    <t>C21</t>
  </si>
  <si>
    <t>C20</t>
  </si>
  <si>
    <t>C19</t>
  </si>
  <si>
    <t>C18</t>
  </si>
  <si>
    <t>C17</t>
  </si>
  <si>
    <t>C16</t>
  </si>
  <si>
    <t>C15</t>
  </si>
  <si>
    <t>C14</t>
  </si>
  <si>
    <t>B22</t>
  </si>
  <si>
    <t>B21</t>
  </si>
  <si>
    <t>B20</t>
  </si>
  <si>
    <t>B19</t>
  </si>
  <si>
    <t>B18</t>
  </si>
  <si>
    <t>B17</t>
  </si>
  <si>
    <t>B16</t>
  </si>
  <si>
    <t>B15</t>
  </si>
  <si>
    <t>B14</t>
  </si>
  <si>
    <t>A22</t>
  </si>
  <si>
    <t>A21</t>
  </si>
  <si>
    <t>A20</t>
  </si>
  <si>
    <t>A19</t>
  </si>
  <si>
    <t>A18</t>
  </si>
  <si>
    <t>A17</t>
  </si>
  <si>
    <t>A16</t>
  </si>
  <si>
    <t>A15</t>
  </si>
  <si>
    <t>A14</t>
  </si>
  <si>
    <t xml:space="preserve">Block C 52 Collingdon street LU1 1FQ 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</si>
  <si>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</si>
  <si>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</si>
  <si>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</si>
  <si>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</si>
  <si>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</si>
  <si>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</si>
  <si>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</si>
  <si>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</si>
  <si>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</si>
  <si>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</si>
  <si>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</si>
  <si>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</si>
  <si>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</si>
  <si>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</si>
  <si>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</si>
  <si>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</si>
  <si>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</si>
  <si>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HATHAWAY</t>
  </si>
  <si>
    <t>Column18</t>
  </si>
  <si>
    <t>LIFE</t>
  </si>
  <si>
    <t>Column19</t>
  </si>
  <si>
    <t>CLIENT</t>
  </si>
  <si>
    <t>AGENT</t>
  </si>
  <si>
    <t>DRAIN</t>
  </si>
  <si>
    <t>SELL NEW</t>
  </si>
  <si>
    <t>SALIBA</t>
  </si>
  <si>
    <t>VENDITTI</t>
  </si>
  <si>
    <t>HAART</t>
  </si>
  <si>
    <t xml:space="preserve">STERLING </t>
  </si>
  <si>
    <t>SK CITY</t>
  </si>
  <si>
    <t>BRIGHT</t>
  </si>
  <si>
    <t>STERLING WEALTH</t>
  </si>
  <si>
    <t>SITLA</t>
  </si>
  <si>
    <t>FINEDON</t>
  </si>
  <si>
    <t>DOURADO</t>
  </si>
  <si>
    <t>BRUCE</t>
  </si>
  <si>
    <t>RUSSELL</t>
  </si>
  <si>
    <t>ACRE</t>
  </si>
  <si>
    <t>SHOLABI</t>
  </si>
  <si>
    <t>DOUGLAS</t>
  </si>
  <si>
    <t>UGOCHUKOV</t>
  </si>
  <si>
    <t>BHAVNANI</t>
  </si>
  <si>
    <t>GARNER</t>
  </si>
  <si>
    <t>MUPEMBA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</si>
</sst>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&quot;£&quot;#,##0.00"/>
  </numFmts>
  <fonts count="13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8"/>
      <color theme="1"/>
      <name val="Calibri (Body)"/>
    </font>
    <font>
      <b/>
      <u/>
      <sz val="16"/>
      <color theme="1"/>
      <name val="Calibri (Body)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 (Body)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44" fontId="0" fillId="0" borderId="0" xfId="0" applyNumberFormat="1"/>
    <xf numFmtId="10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/>
    <xf numFmtId="0" fontId="3" fillId="0" borderId="1" xfId="0" applyFont="1" applyBorder="1"/>
    <xf numFmtId="44" fontId="3" fillId="0" borderId="1" xfId="0" applyNumberFormat="1" applyFont="1" applyBorder="1"/>
    <xf numFmtId="10" fontId="3" fillId="0" borderId="1" xfId="0" applyNumberFormat="1" applyFont="1" applyBorder="1"/>
    <xf numFmtId="0" fontId="4" fillId="2" borderId="1" xfId="0" applyFont="1" applyFill="1" applyBorder="1" applyAlignment="1">
      <alignment vertical="center" wrapText="1"/>
    </xf>
    <xf numFmtId="44" fontId="4" fillId="2" borderId="1" xfId="0" applyNumberFormat="1" applyFont="1" applyFill="1" applyBorder="1" applyAlignment="1">
      <alignment vertical="center" wrapText="1"/>
    </xf>
    <xf numFmtId="10" fontId="4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 applyAlignment="1"/>
    <xf numFmtId="0" fontId="7" fillId="0" borderId="1" xfId="0" applyFont="1" applyBorder="1"/>
    <xf numFmtId="10" fontId="7" fillId="0" borderId="1" xfId="0" applyNumberFormat="1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8" xfId="0" applyFont="1" applyBorder="1"/>
    <xf numFmtId="165" fontId="3" fillId="0" borderId="1" xfId="0" applyNumberFormat="1" applyFont="1" applyBorder="1"/>
    <xf numFmtId="165" fontId="4" fillId="2" borderId="1" xfId="0" applyNumberFormat="1" applyFont="1" applyFill="1" applyBorder="1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7" fillId="0" borderId="1" xfId="0" applyNumberFormat="1" applyFont="1" applyBorder="1"/>
    <xf numFmtId="10" fontId="7" fillId="0" borderId="3" xfId="0" applyNumberFormat="1" applyFont="1" applyBorder="1"/>
    <xf numFmtId="165" fontId="7" fillId="0" borderId="5" xfId="0" applyNumberFormat="1" applyFont="1" applyBorder="1"/>
    <xf numFmtId="10" fontId="7" fillId="0" borderId="5" xfId="0" applyNumberFormat="1" applyFont="1" applyBorder="1"/>
    <xf numFmtId="10" fontId="7" fillId="0" borderId="6" xfId="0" applyNumberFormat="1" applyFont="1" applyBorder="1"/>
    <xf numFmtId="165" fontId="7" fillId="0" borderId="8" xfId="0" applyNumberFormat="1" applyFont="1" applyBorder="1"/>
    <xf numFmtId="10" fontId="7" fillId="0" borderId="8" xfId="0" applyNumberFormat="1" applyFont="1" applyBorder="1"/>
    <xf numFmtId="10" fontId="7" fillId="0" borderId="9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0" fontId="3" fillId="0" borderId="3" xfId="0" applyNumberFormat="1" applyFont="1" applyBorder="1" applyAlignment="1">
      <alignment horizontal="center"/>
    </xf>
    <xf numFmtId="10" fontId="3" fillId="0" borderId="3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44" fontId="3" fillId="0" borderId="5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2" fontId="3" fillId="0" borderId="8" xfId="0" applyNumberFormat="1" applyFont="1" applyBorder="1"/>
    <xf numFmtId="44" fontId="3" fillId="0" borderId="8" xfId="0" applyNumberFormat="1" applyFont="1" applyBorder="1"/>
    <xf numFmtId="10" fontId="3" fillId="0" borderId="8" xfId="0" applyNumberFormat="1" applyFont="1" applyBorder="1"/>
    <xf numFmtId="10" fontId="3" fillId="0" borderId="9" xfId="0" applyNumberFormat="1" applyFont="1" applyBorder="1"/>
    <xf numFmtId="164" fontId="3" fillId="0" borderId="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44" fontId="8" fillId="0" borderId="1" xfId="0" applyNumberFormat="1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1" xfId="0" applyFont="1" applyBorder="1"/>
    <xf numFmtId="165" fontId="12" fillId="0" borderId="1" xfId="0" applyNumberFormat="1" applyFont="1" applyBorder="1"/>
    <xf numFmtId="10" fontId="12" fillId="0" borderId="1" xfId="0" applyNumberFormat="1" applyFont="1" applyBorder="1"/>
    <xf numFmtId="10" fontId="12" fillId="0" borderId="3" xfId="0" applyNumberFormat="1" applyFont="1" applyBorder="1"/>
    <xf numFmtId="165" fontId="12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11" fillId="0" borderId="0" xfId="0" applyFont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65" formatCode="&quot;£&quot;#,##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4" formatCode="_-&quot;£&quot;* #,##0.00_-;\-&quot;£&quot;* #,##0.00_-;_-&quot;£&quot;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B1103B9-1505-A144-B0CF-0EBC6FCD57C8}" name="Table4" displayName="Table4" ref="B5:T55" totalsRowShown="0" headerRowDxfId="69" dataDxfId="67" headerRowBorderDxfId="68" tableBorderDxfId="66" totalsRowBorderDxfId="65">
  <autoFilter ref="B5:T55" xr:uid="{2955379C-33C9-1648-8911-018EA6D9A569}"/>
  <tableColumns count="19">
    <tableColumn id="1" xr3:uid="{526FA077-8AC0-2445-9C24-241CD4FEBFFB}" name="Column1" dataDxfId="64"/>
    <tableColumn id="2" xr3:uid="{29448AD5-B91D-E543-B5E5-01028DDCFA0D}" name="Column2" dataDxfId="63"/>
    <tableColumn id="3" xr3:uid="{78600D7C-F999-0446-B2D1-4CD052380F3D}" name="Column3" dataDxfId="62"/>
    <tableColumn id="4" xr3:uid="{4434374A-20EB-DF4E-A440-E1556D1E1D27}" name="Column4" dataDxfId="61"/>
    <tableColumn id="5" xr3:uid="{38B70BE8-86DA-FC43-8D5F-A4C3BC51AB1A}" name="Column5" dataDxfId="60"/>
    <tableColumn id="6" xr3:uid="{3243D0D0-E478-804A-B332-18CC1F9DD6C3}" name="Column6" dataDxfId="59"/>
    <tableColumn id="7" xr3:uid="{CCD7C9E0-E3E3-5443-85E1-F5E23CD942A6}" name="Column7"/>
    <tableColumn id="8" xr3:uid="{A15376FB-C9AB-6B4E-B13D-8BE8604DE458}" name="Column8"/>
    <tableColumn id="9" xr3:uid="{796BD2ED-6D42-7B43-8BDC-05106FD90648}" name="Column9" dataDxfId="58"/>
    <tableColumn id="10" xr3:uid="{6BB7B68E-FE3D-E649-9F18-5CE6157DAB6F}" name="Column10" dataDxfId="57"/>
    <tableColumn id="11" xr3:uid="{E5221155-5FE7-0D46-9763-2D82F859640F}" name="Column11" dataDxfId="56"/>
    <tableColumn id="12" xr3:uid="{115EF0EC-D192-B449-A1AE-B3319E424D86}" name="Column12" dataDxfId="55"/>
    <tableColumn id="13" xr3:uid="{E7889C56-7A06-0444-AB0C-CBCF626F4D3D}" name="Column13" dataDxfId="54"/>
    <tableColumn id="14" xr3:uid="{4E92143C-30B6-DE4F-A073-A46B5375CA8A}" name="Column14" dataDxfId="53">
      <calculatedColumnFormula>1.56*H6</calculatedColumnFormula>
    </tableColumn>
    <tableColumn id="15" xr3:uid="{ED4BBA9A-685A-1E43-BE59-4B954324C47B}" name="Column15" dataDxfId="52"/>
    <tableColumn id="16" xr3:uid="{FB831A66-F4B5-264C-81F9-0E06F73EA591}" name="Column16" dataDxfId="51"/>
    <tableColumn id="17" xr3:uid="{18271A38-9703-224A-96BE-1CA9FC6652E3}" name="Column17" dataDxfId="50"/>
    <tableColumn id="18" xr3:uid="{D39F8058-A7FB-114B-ACB8-69AE20D243AB}" name="Column18" dataDxfId="49"/>
    <tableColumn id="19" xr3:uid="{67C382F1-95CD-2B4F-A403-66E54E7C1CC4}" name="Column19" dataDxfId="48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AC625E-A0D2-9443-82DF-9924F9DB8F11}" name="Table3" displayName="Table3" ref="B5:T52" totalsRowShown="0" headerRowDxfId="47" dataDxfId="45" headerRowBorderDxfId="46" tableBorderDxfId="44" totalsRowBorderDxfId="43">
  <autoFilter ref="B5:T52" xr:uid="{4E777D15-5290-F843-9B1C-51531D8D7B52}"/>
  <tableColumns count="19">
    <tableColumn id="1" xr3:uid="{FC02FF8A-A076-8B4C-A9B1-7A3114F101A6}" name="Column1" dataDxfId="42"/>
    <tableColumn id="2" xr3:uid="{BECF130C-8B3B-6543-99EB-0D70A4D9EEEA}" name="Column2" dataDxfId="41"/>
    <tableColumn id="3" xr3:uid="{8165F346-4E4E-E146-970C-95B82FD10CEF}" name="Column3" dataDxfId="40"/>
    <tableColumn id="4" xr3:uid="{839400D8-8783-C743-BC00-A0E5FAB93E03}" name="Column4" dataDxfId="39"/>
    <tableColumn id="5" xr3:uid="{B1BBBB9C-8D07-3442-ACD3-6F6C62B6A98B}" name="Column5" dataDxfId="38"/>
    <tableColumn id="6" xr3:uid="{DC8A6474-0F8D-AE4A-BE28-EEDC7DF2C45A}" name="Column6" dataDxfId="37"/>
    <tableColumn id="7" xr3:uid="{7812D2C2-BB7F-DA4B-932D-0DA36D379A59}" name="Column7" dataDxfId="36"/>
    <tableColumn id="8" xr3:uid="{325BAB7C-C841-DA4D-8D93-99352ABD1776}" name="Column8" dataDxfId="35"/>
    <tableColumn id="9" xr3:uid="{E75721F0-6BCA-6446-908A-2E19F9DA2BF7}" name="Column9" dataDxfId="34"/>
    <tableColumn id="10" xr3:uid="{E704AAD4-7B34-ED43-A041-3552FC8CBC3C}" name="Column10" dataDxfId="33"/>
    <tableColumn id="11" xr3:uid="{DB290FCB-02B4-D34E-8AB7-21E832AC551F}" name="Column11" dataDxfId="32"/>
    <tableColumn id="12" xr3:uid="{4868A965-BA3F-5F4C-8B18-2A6976511116}" name="Column12" dataDxfId="31"/>
    <tableColumn id="13" xr3:uid="{E2D06340-A4E7-A245-BB72-73DF1120ECBF}" name="Column13" dataDxfId="30"/>
    <tableColumn id="14" xr3:uid="{3E131C75-97EB-3249-817A-E6B396DE3110}" name="Column14" dataDxfId="29">
      <calculatedColumnFormula>1.56*H6</calculatedColumnFormula>
    </tableColumn>
    <tableColumn id="15" xr3:uid="{9B486A0F-C3B2-5A41-8158-4BBAC74E0F82}" name="Column15" dataDxfId="28"/>
    <tableColumn id="16" xr3:uid="{7724E2A3-72E6-6B46-84D9-93924D455A4D}" name="Column16" dataDxfId="27"/>
    <tableColumn id="17" xr3:uid="{52EFEF1B-6696-894D-A926-5EA4FDCB7A48}" name="Column17" dataDxfId="26"/>
    <tableColumn id="18" xr3:uid="{61567314-E304-AD4B-930C-3FDF4BB6BEFB}" name="Column18" dataDxfId="25"/>
    <tableColumn id="19" xr3:uid="{3D111B6B-4B83-3A4A-AF36-8DB5E72DD795}" name="Column19" dataDxfId="24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6A8451-BFE4-694F-9967-9B1EE9BDB847}" name="Table2" displayName="Table2" ref="B5:T27" totalsRowShown="0" headerRowDxfId="23" dataDxfId="21" headerRowBorderDxfId="22" tableBorderDxfId="20" totalsRowBorderDxfId="19">
  <autoFilter ref="B5:T27" xr:uid="{96B805F2-9D6D-4449-B463-D6B856EE5724}"/>
  <tableColumns count="19">
    <tableColumn id="1" xr3:uid="{A0C05FDA-6292-7B43-8BD4-8060E2EC8905}" name="Column1" dataDxfId="18"/>
    <tableColumn id="2" xr3:uid="{8776C1AD-FEB8-B843-B438-F5CC35C0BE24}" name="Column2" dataDxfId="17"/>
    <tableColumn id="3" xr3:uid="{20D89691-6555-B544-91C7-FE46F047F9D8}" name="Column3" dataDxfId="16"/>
    <tableColumn id="4" xr3:uid="{2F67B247-2FEE-3845-82BB-63C6ED9776C8}" name="Column4" dataDxfId="15"/>
    <tableColumn id="5" xr3:uid="{7C9CA4FA-B682-1C46-801D-A27E77B7D561}" name="Column5" dataDxfId="14"/>
    <tableColumn id="6" xr3:uid="{790695B6-B9D3-5742-A6A1-1D3A57520C84}" name="Column6" dataDxfId="13"/>
    <tableColumn id="7" xr3:uid="{361CAD3C-EC79-604B-B897-890E79307182}" name="Column7" dataDxfId="12"/>
    <tableColumn id="8" xr3:uid="{749EA1CD-65FB-CA4A-8313-ED577D2D394A}" name="Column8" dataDxfId="11"/>
    <tableColumn id="9" xr3:uid="{6CF7AB9F-DA2B-D446-9228-A2BDBBF240C5}" name="Column9" dataDxfId="10"/>
    <tableColumn id="10" xr3:uid="{5EE8039F-7DA3-6948-A281-0E1212E7BEEC}" name="Column10" dataDxfId="9"/>
    <tableColumn id="11" xr3:uid="{3E6F32A7-CCA8-8E45-BA9A-0BCD365015F2}" name="Column11" dataDxfId="8"/>
    <tableColumn id="12" xr3:uid="{1D295FD0-2E08-B544-86C1-8F5B87EF8111}" name="Column12" dataDxfId="7"/>
    <tableColumn id="13" xr3:uid="{704C5B45-AEAA-4742-A420-FFD901C38B1F}" name="Column13" dataDxfId="6"/>
    <tableColumn id="14" xr3:uid="{3A6C1803-6555-4344-99CC-284599CB738D}" name="Column14" dataDxfId="5">
      <calculatedColumnFormula>1.56*H6</calculatedColumnFormula>
    </tableColumn>
    <tableColumn id="15" xr3:uid="{7D5E93DF-BD7E-C74D-BF4A-78CF22AACB50}" name="Column15" dataDxfId="4"/>
    <tableColumn id="16" xr3:uid="{07A4C34C-7CD6-2A4B-9FF6-0FDFA4FE5B20}" name="Column16" dataDxfId="3"/>
    <tableColumn id="17" xr3:uid="{99DA49BB-B50A-8643-A64D-11C0971351C2}" name="Column17" dataDxfId="2"/>
    <tableColumn id="18" xr3:uid="{7E6FEAF2-F162-7342-B5B8-1C920A77160D}" name="Column18" dataDxfId="1"/>
    <tableColumn id="19" xr3:uid="{B203B16C-4F4C-9D42-9722-8772CE0D6E94}" name="Column19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Feathered">
  <a:themeElements>
    <a:clrScheme name="Feathered">
      <a:dk1>
        <a:sysClr val="windowText" lastClr="000000"/>
      </a:dk1>
      <a:lt1>
        <a:sysClr val="window" lastClr="FFFFFF"/>
      </a:lt1>
      <a:dk2>
        <a:srgbClr val="121316"/>
      </a:dk2>
      <a:lt2>
        <a:srgbClr val="FEFCF7"/>
      </a:lt2>
      <a:accent1>
        <a:srgbClr val="606372"/>
      </a:accent1>
      <a:accent2>
        <a:srgbClr val="79A8A4"/>
      </a:accent2>
      <a:accent3>
        <a:srgbClr val="B2AD8F"/>
      </a:accent3>
      <a:accent4>
        <a:srgbClr val="AD8082"/>
      </a:accent4>
      <a:accent5>
        <a:srgbClr val="DEC18C"/>
      </a:accent5>
      <a:accent6>
        <a:srgbClr val="92A185"/>
      </a:accent6>
      <a:hlink>
        <a:srgbClr val="85C4D2"/>
      </a:hlink>
      <a:folHlink>
        <a:srgbClr val="8E8CA7"/>
      </a:folHlink>
    </a:clrScheme>
    <a:fontScheme name="Feathered">
      <a:majorFont>
        <a:latin typeface="Century Schoolbook" panose="020406040505050203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 name="Feathered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>
              <a:tint val="50000"/>
              <a:shade val="83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25400" dir="5400000" algn="ctr" rotWithShape="0">
              <a:srgbClr val="000000">
                <a:alpha val="2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eathered" id="{EEC9B30E-2747-4D42-BCBE-A02BDEEEA114}" vid="{AACE42CE-5C67-4514-8A89-3472F564E146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8607-D7E5-1641-B1F7-ED51EBF90FAF}">
  <sheetPr>
    <tabColor rgb="FF00B050"/>
    <pageSetUpPr fitToPage="1"/>
  </sheetPr>
  <dimension ref="B1:T55"/>
  <sheetViews>
    <sheetView workbookViewId="0">
      <selection activeCell="S51" sqref="S51"/>
    </sheetView>
  </sheetViews>
  <sheetFormatPr defaultColWidth="8.81640625" defaultRowHeight="14.5"/>
  <cols>
    <col min="1" max="1" width="4.81640625" customWidth="1"/>
    <col min="2" max="3" width="11.6328125" customWidth="1"/>
    <col min="4" max="4" width="12.453125" customWidth="1"/>
    <col min="5" max="5" width="19.36328125" customWidth="1"/>
    <col min="6" max="9" width="11.6328125" customWidth="1"/>
    <col min="10" max="10" width="18" style="1" customWidth="1"/>
    <col min="11" max="12" width="14.1796875" style="1" customWidth="1"/>
    <col min="13" max="13" width="18.6328125" style="1" customWidth="1"/>
    <col min="14" max="14" width="12.81640625" style="2" customWidth="1"/>
    <col min="15" max="16" width="14.1796875" style="1" customWidth="1"/>
    <col min="17" max="17" width="15.6328125" style="1" customWidth="1"/>
    <col min="18" max="18" width="12.81640625" style="2" customWidth="1"/>
    <col min="19" max="19" width="20.81640625" customWidth="1"/>
    <col min="20" max="20" width="16" customWidth="1"/>
  </cols>
  <sheetData>
    <row r="1" spans="2:20" ht="29" customHeight="1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2:20" ht="18.5">
      <c r="B2" s="8" t="s">
        <v>1</v>
      </c>
      <c r="C2" s="8"/>
      <c r="D2" s="8"/>
      <c r="E2" s="8" t="s">
        <v>128</v>
      </c>
      <c r="F2" s="8"/>
      <c r="G2" s="8"/>
      <c r="H2" s="8"/>
      <c r="I2" s="8"/>
      <c r="J2" s="9"/>
      <c r="K2" s="9"/>
      <c r="L2" s="9"/>
      <c r="M2" s="9"/>
      <c r="N2" s="10"/>
      <c r="O2" s="9"/>
      <c r="P2" s="9"/>
      <c r="Q2" s="9"/>
      <c r="R2" s="10"/>
    </row>
    <row r="3" spans="2:20" ht="18.5">
      <c r="B3" s="8" t="s">
        <v>3</v>
      </c>
      <c r="C3" s="8"/>
      <c r="D3" s="8"/>
      <c r="E3" s="8"/>
      <c r="F3" s="8"/>
      <c r="G3" s="8"/>
      <c r="H3" s="8"/>
      <c r="I3" s="8"/>
      <c r="J3" s="9"/>
      <c r="K3" s="9"/>
      <c r="L3" s="9"/>
      <c r="M3" s="9"/>
      <c r="N3" s="10"/>
      <c r="O3" s="9"/>
      <c r="P3" s="9"/>
      <c r="Q3" s="9"/>
      <c r="R3" s="10"/>
    </row>
    <row r="4" spans="2:20" s="3" customFormat="1" ht="31.5" customHeight="1"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3" t="s">
        <v>16</v>
      </c>
      <c r="O4" s="12" t="s">
        <v>17</v>
      </c>
      <c r="P4" s="12" t="s">
        <v>18</v>
      </c>
      <c r="Q4" s="12" t="s">
        <v>83</v>
      </c>
      <c r="R4" s="13" t="s">
        <v>20</v>
      </c>
      <c r="S4" s="66" t="s">
        <v>150</v>
      </c>
      <c r="T4" s="67" t="s">
        <v>151</v>
      </c>
    </row>
    <row r="5" spans="2:20" s="4" customFormat="1" ht="18.5">
      <c r="B5" s="45" t="s">
        <v>129</v>
      </c>
      <c r="C5" s="46" t="s">
        <v>130</v>
      </c>
      <c r="D5" s="46" t="s">
        <v>131</v>
      </c>
      <c r="E5" s="46" t="s">
        <v>132</v>
      </c>
      <c r="F5" s="46" t="s">
        <v>133</v>
      </c>
      <c r="G5" s="46" t="s">
        <v>134</v>
      </c>
      <c r="H5" s="47" t="s">
        <v>135</v>
      </c>
      <c r="I5" s="47" t="s">
        <v>136</v>
      </c>
      <c r="J5" s="48" t="s">
        <v>137</v>
      </c>
      <c r="K5" s="57" t="s">
        <v>138</v>
      </c>
      <c r="L5" s="48" t="s">
        <v>139</v>
      </c>
      <c r="M5" s="48" t="s">
        <v>140</v>
      </c>
      <c r="N5" s="49" t="s">
        <v>141</v>
      </c>
      <c r="O5" s="48" t="s">
        <v>142</v>
      </c>
      <c r="P5" s="48" t="s">
        <v>143</v>
      </c>
      <c r="Q5" s="48" t="s">
        <v>144</v>
      </c>
      <c r="R5" s="50" t="s">
        <v>145</v>
      </c>
      <c r="S5" s="48" t="s">
        <v>147</v>
      </c>
      <c r="T5" s="48" t="s">
        <v>149</v>
      </c>
    </row>
    <row r="6" spans="2:20" s="4" customFormat="1" ht="18.5">
      <c r="B6" s="41" t="s">
        <v>127</v>
      </c>
      <c r="C6" s="14">
        <v>1</v>
      </c>
      <c r="D6" s="14" t="s">
        <v>22</v>
      </c>
      <c r="E6" s="14">
        <v>1</v>
      </c>
      <c r="F6" s="14">
        <v>2</v>
      </c>
      <c r="G6" s="14">
        <v>1</v>
      </c>
      <c r="H6" s="15">
        <v>728</v>
      </c>
      <c r="I6" s="15">
        <f t="shared" ref="I6:I47" si="0">H6*0.09290304</f>
        <v>67.63341312</v>
      </c>
      <c r="J6" s="16">
        <v>299000</v>
      </c>
      <c r="K6" s="20">
        <f t="shared" ref="K6:K46" si="1">J6/H6</f>
        <v>410.71428571428572</v>
      </c>
      <c r="L6" s="16">
        <v>1200</v>
      </c>
      <c r="M6" s="16">
        <f t="shared" ref="M6:M47" si="2">L6*12</f>
        <v>14400</v>
      </c>
      <c r="N6" s="17">
        <f t="shared" ref="N6:N47" si="3">M6/J6*100%</f>
        <v>4.8160535117056855E-2</v>
      </c>
      <c r="O6" s="16">
        <f t="shared" ref="O6:O37" si="4">1.56*H6</f>
        <v>1135.68</v>
      </c>
      <c r="P6" s="16">
        <f t="shared" ref="P6:P47" si="5">0.1%*J6</f>
        <v>299</v>
      </c>
      <c r="Q6" s="16">
        <f t="shared" ref="Q6:Q47" si="6">M6-O6-P6</f>
        <v>12965.32</v>
      </c>
      <c r="R6" s="43">
        <f t="shared" ref="R6:R47" si="7">Q6/J6</f>
        <v>4.3362274247491638E-2</v>
      </c>
      <c r="S6" s="48"/>
      <c r="T6" s="48"/>
    </row>
    <row r="7" spans="2:20" s="4" customFormat="1" ht="18.5">
      <c r="B7" s="41" t="s">
        <v>126</v>
      </c>
      <c r="C7" s="14">
        <v>2</v>
      </c>
      <c r="D7" s="14" t="s">
        <v>22</v>
      </c>
      <c r="E7" s="14">
        <v>1</v>
      </c>
      <c r="F7" s="14">
        <v>1</v>
      </c>
      <c r="G7" s="14">
        <v>1</v>
      </c>
      <c r="H7" s="15">
        <v>440</v>
      </c>
      <c r="I7" s="15">
        <f t="shared" si="0"/>
        <v>40.877337600000004</v>
      </c>
      <c r="J7" s="16">
        <v>199000</v>
      </c>
      <c r="K7" s="20">
        <f t="shared" si="1"/>
        <v>452.27272727272725</v>
      </c>
      <c r="L7" s="16">
        <v>950</v>
      </c>
      <c r="M7" s="16">
        <f t="shared" si="2"/>
        <v>11400</v>
      </c>
      <c r="N7" s="17">
        <f t="shared" si="3"/>
        <v>5.7286432160804021E-2</v>
      </c>
      <c r="O7" s="16">
        <f t="shared" si="4"/>
        <v>686.4</v>
      </c>
      <c r="P7" s="16">
        <f t="shared" si="5"/>
        <v>199</v>
      </c>
      <c r="Q7" s="16">
        <f t="shared" si="6"/>
        <v>10514.6</v>
      </c>
      <c r="R7" s="43">
        <f t="shared" si="7"/>
        <v>5.2837185929648242E-2</v>
      </c>
      <c r="S7" s="16"/>
      <c r="T7" s="16"/>
    </row>
    <row r="8" spans="2:20" s="69" customFormat="1" ht="18.5">
      <c r="B8" s="58" t="s">
        <v>125</v>
      </c>
      <c r="C8" s="59">
        <v>3</v>
      </c>
      <c r="D8" s="59" t="s">
        <v>22</v>
      </c>
      <c r="E8" s="59">
        <v>1</v>
      </c>
      <c r="F8" s="59">
        <v>1</v>
      </c>
      <c r="G8" s="59">
        <v>1</v>
      </c>
      <c r="H8" s="61">
        <v>519</v>
      </c>
      <c r="I8" s="61">
        <f t="shared" si="0"/>
        <v>48.216677760000003</v>
      </c>
      <c r="J8" s="63">
        <v>199000</v>
      </c>
      <c r="K8" s="79">
        <f t="shared" si="1"/>
        <v>383.4296724470135</v>
      </c>
      <c r="L8" s="63">
        <v>950</v>
      </c>
      <c r="M8" s="63">
        <f t="shared" si="2"/>
        <v>11400</v>
      </c>
      <c r="N8" s="64">
        <f t="shared" si="3"/>
        <v>5.7286432160804021E-2</v>
      </c>
      <c r="O8" s="63">
        <f t="shared" si="4"/>
        <v>809.64</v>
      </c>
      <c r="P8" s="63">
        <f t="shared" si="5"/>
        <v>199</v>
      </c>
      <c r="Q8" s="63">
        <f t="shared" si="6"/>
        <v>10391.36</v>
      </c>
      <c r="R8" s="65">
        <f t="shared" si="7"/>
        <v>5.2217889447236182E-2</v>
      </c>
      <c r="S8" s="63" t="s">
        <v>160</v>
      </c>
      <c r="T8" s="63" t="s">
        <v>153</v>
      </c>
    </row>
    <row r="9" spans="2:20" s="4" customFormat="1" ht="18.5">
      <c r="B9" s="41" t="s">
        <v>124</v>
      </c>
      <c r="C9" s="14">
        <v>4</v>
      </c>
      <c r="D9" s="14" t="s">
        <v>22</v>
      </c>
      <c r="E9" s="14">
        <v>1</v>
      </c>
      <c r="F9" s="14">
        <v>1</v>
      </c>
      <c r="G9" s="14">
        <v>1</v>
      </c>
      <c r="H9" s="15">
        <v>441</v>
      </c>
      <c r="I9" s="15">
        <f t="shared" si="0"/>
        <v>40.97024064</v>
      </c>
      <c r="J9" s="16">
        <v>199000</v>
      </c>
      <c r="K9" s="20">
        <f t="shared" si="1"/>
        <v>451.24716553287982</v>
      </c>
      <c r="L9" s="16">
        <v>950</v>
      </c>
      <c r="M9" s="16">
        <f t="shared" si="2"/>
        <v>11400</v>
      </c>
      <c r="N9" s="17">
        <f t="shared" si="3"/>
        <v>5.7286432160804021E-2</v>
      </c>
      <c r="O9" s="16">
        <f t="shared" si="4"/>
        <v>687.96</v>
      </c>
      <c r="P9" s="16">
        <f t="shared" si="5"/>
        <v>199</v>
      </c>
      <c r="Q9" s="16">
        <f t="shared" si="6"/>
        <v>10513.04</v>
      </c>
      <c r="R9" s="43">
        <f t="shared" si="7"/>
        <v>5.2829346733668348E-2</v>
      </c>
      <c r="S9" s="16"/>
      <c r="T9" s="16"/>
    </row>
    <row r="10" spans="2:20" s="4" customFormat="1" ht="18.5">
      <c r="B10" s="41" t="s">
        <v>123</v>
      </c>
      <c r="C10" s="14">
        <v>5</v>
      </c>
      <c r="D10" s="14" t="s">
        <v>22</v>
      </c>
      <c r="E10" s="14">
        <v>1</v>
      </c>
      <c r="F10" s="14">
        <v>1</v>
      </c>
      <c r="G10" s="14">
        <v>1</v>
      </c>
      <c r="H10" s="15">
        <v>509</v>
      </c>
      <c r="I10" s="15">
        <f t="shared" si="0"/>
        <v>47.287647360000001</v>
      </c>
      <c r="J10" s="16">
        <v>199000</v>
      </c>
      <c r="K10" s="20">
        <f t="shared" si="1"/>
        <v>390.96267190569745</v>
      </c>
      <c r="L10" s="16">
        <v>950</v>
      </c>
      <c r="M10" s="16">
        <f t="shared" si="2"/>
        <v>11400</v>
      </c>
      <c r="N10" s="17">
        <f t="shared" si="3"/>
        <v>5.7286432160804021E-2</v>
      </c>
      <c r="O10" s="16">
        <f t="shared" si="4"/>
        <v>794.04000000000008</v>
      </c>
      <c r="P10" s="16">
        <f t="shared" si="5"/>
        <v>199</v>
      </c>
      <c r="Q10" s="16">
        <f t="shared" si="6"/>
        <v>10406.959999999999</v>
      </c>
      <c r="R10" s="43">
        <f t="shared" si="7"/>
        <v>5.2296281407035169E-2</v>
      </c>
      <c r="S10" s="16"/>
      <c r="T10" s="16"/>
    </row>
    <row r="11" spans="2:20" s="4" customFormat="1" ht="18.5">
      <c r="B11" s="41" t="s">
        <v>122</v>
      </c>
      <c r="C11" s="14">
        <v>6</v>
      </c>
      <c r="D11" s="14" t="s">
        <v>22</v>
      </c>
      <c r="E11" s="14">
        <v>1</v>
      </c>
      <c r="F11" s="14">
        <v>2</v>
      </c>
      <c r="G11" s="14">
        <v>1</v>
      </c>
      <c r="H11" s="15">
        <v>605</v>
      </c>
      <c r="I11" s="15">
        <f t="shared" si="0"/>
        <v>56.206339200000002</v>
      </c>
      <c r="J11" s="16">
        <v>279000</v>
      </c>
      <c r="K11" s="20">
        <f t="shared" si="1"/>
        <v>461.15702479338842</v>
      </c>
      <c r="L11" s="16">
        <v>1200</v>
      </c>
      <c r="M11" s="16">
        <f t="shared" si="2"/>
        <v>14400</v>
      </c>
      <c r="N11" s="17">
        <f t="shared" si="3"/>
        <v>5.1612903225806452E-2</v>
      </c>
      <c r="O11" s="16">
        <f t="shared" si="4"/>
        <v>943.80000000000007</v>
      </c>
      <c r="P11" s="16">
        <f t="shared" si="5"/>
        <v>279</v>
      </c>
      <c r="Q11" s="16">
        <f t="shared" si="6"/>
        <v>13177.2</v>
      </c>
      <c r="R11" s="43">
        <f t="shared" si="7"/>
        <v>4.7230107526881726E-2</v>
      </c>
      <c r="S11" s="16"/>
      <c r="T11" s="16"/>
    </row>
    <row r="12" spans="2:20" s="4" customFormat="1" ht="18.5">
      <c r="B12" s="41" t="s">
        <v>121</v>
      </c>
      <c r="C12" s="14">
        <v>7</v>
      </c>
      <c r="D12" s="14" t="s">
        <v>22</v>
      </c>
      <c r="E12" s="14">
        <v>1</v>
      </c>
      <c r="F12" s="14">
        <v>2</v>
      </c>
      <c r="G12" s="14">
        <v>1</v>
      </c>
      <c r="H12" s="15">
        <v>671</v>
      </c>
      <c r="I12" s="15">
        <f t="shared" si="0"/>
        <v>62.337939840000004</v>
      </c>
      <c r="J12" s="16">
        <v>279000</v>
      </c>
      <c r="K12" s="20">
        <f t="shared" si="1"/>
        <v>415.79731743666167</v>
      </c>
      <c r="L12" s="16">
        <v>1200</v>
      </c>
      <c r="M12" s="16">
        <f t="shared" si="2"/>
        <v>14400</v>
      </c>
      <c r="N12" s="17">
        <f t="shared" si="3"/>
        <v>5.1612903225806452E-2</v>
      </c>
      <c r="O12" s="16">
        <f t="shared" si="4"/>
        <v>1046.76</v>
      </c>
      <c r="P12" s="16">
        <f t="shared" si="5"/>
        <v>279</v>
      </c>
      <c r="Q12" s="16">
        <f t="shared" si="6"/>
        <v>13074.24</v>
      </c>
      <c r="R12" s="43">
        <f t="shared" si="7"/>
        <v>4.6861075268817207E-2</v>
      </c>
      <c r="S12" s="16"/>
      <c r="T12" s="16"/>
    </row>
    <row r="13" spans="2:20" s="4" customFormat="1" ht="18.5">
      <c r="B13" s="41" t="s">
        <v>120</v>
      </c>
      <c r="C13" s="14">
        <v>8</v>
      </c>
      <c r="D13" s="14" t="s">
        <v>22</v>
      </c>
      <c r="E13" s="14">
        <v>1</v>
      </c>
      <c r="F13" s="14">
        <v>2</v>
      </c>
      <c r="G13" s="14">
        <v>1</v>
      </c>
      <c r="H13" s="15">
        <v>578</v>
      </c>
      <c r="I13" s="15">
        <f t="shared" si="0"/>
        <v>53.697957120000005</v>
      </c>
      <c r="J13" s="16">
        <v>289000</v>
      </c>
      <c r="K13" s="20">
        <f t="shared" si="1"/>
        <v>500</v>
      </c>
      <c r="L13" s="16">
        <v>1200</v>
      </c>
      <c r="M13" s="16">
        <f t="shared" si="2"/>
        <v>14400</v>
      </c>
      <c r="N13" s="17">
        <f t="shared" si="3"/>
        <v>4.9826989619377163E-2</v>
      </c>
      <c r="O13" s="16">
        <f t="shared" si="4"/>
        <v>901.68000000000006</v>
      </c>
      <c r="P13" s="16">
        <f t="shared" si="5"/>
        <v>289</v>
      </c>
      <c r="Q13" s="16">
        <f t="shared" si="6"/>
        <v>13209.32</v>
      </c>
      <c r="R13" s="43">
        <f t="shared" si="7"/>
        <v>4.5706989619377164E-2</v>
      </c>
      <c r="S13" s="16"/>
      <c r="T13" s="16"/>
    </row>
    <row r="14" spans="2:20" s="4" customFormat="1" ht="18.5">
      <c r="B14" s="41" t="s">
        <v>119</v>
      </c>
      <c r="C14" s="14">
        <v>9</v>
      </c>
      <c r="D14" s="14" t="s">
        <v>22</v>
      </c>
      <c r="E14" s="14">
        <v>1</v>
      </c>
      <c r="F14" s="14">
        <v>2</v>
      </c>
      <c r="G14" s="14">
        <v>1</v>
      </c>
      <c r="H14" s="15">
        <v>578</v>
      </c>
      <c r="I14" s="15">
        <f t="shared" si="0"/>
        <v>53.697957120000005</v>
      </c>
      <c r="J14" s="16">
        <v>289000</v>
      </c>
      <c r="K14" s="20">
        <f t="shared" si="1"/>
        <v>500</v>
      </c>
      <c r="L14" s="16">
        <v>1200</v>
      </c>
      <c r="M14" s="16">
        <f t="shared" si="2"/>
        <v>14400</v>
      </c>
      <c r="N14" s="17">
        <f t="shared" si="3"/>
        <v>4.9826989619377163E-2</v>
      </c>
      <c r="O14" s="16">
        <f t="shared" si="4"/>
        <v>901.68000000000006</v>
      </c>
      <c r="P14" s="16">
        <f t="shared" si="5"/>
        <v>289</v>
      </c>
      <c r="Q14" s="16">
        <f t="shared" si="6"/>
        <v>13209.32</v>
      </c>
      <c r="R14" s="43">
        <f t="shared" si="7"/>
        <v>4.5706989619377164E-2</v>
      </c>
      <c r="S14" s="16"/>
      <c r="T14" s="16"/>
    </row>
    <row r="15" spans="2:20" s="4" customFormat="1" ht="18.5">
      <c r="B15" s="41" t="s">
        <v>118</v>
      </c>
      <c r="C15" s="14">
        <v>10</v>
      </c>
      <c r="D15" s="14" t="s">
        <v>22</v>
      </c>
      <c r="E15" s="14">
        <v>2</v>
      </c>
      <c r="F15" s="14">
        <v>2</v>
      </c>
      <c r="G15" s="14">
        <v>1</v>
      </c>
      <c r="H15" s="15">
        <v>728</v>
      </c>
      <c r="I15" s="15">
        <f t="shared" si="0"/>
        <v>67.63341312</v>
      </c>
      <c r="J15" s="16">
        <v>299000</v>
      </c>
      <c r="K15" s="20">
        <f t="shared" si="1"/>
        <v>410.71428571428572</v>
      </c>
      <c r="L15" s="16">
        <v>1200</v>
      </c>
      <c r="M15" s="16">
        <f t="shared" si="2"/>
        <v>14400</v>
      </c>
      <c r="N15" s="17">
        <f t="shared" si="3"/>
        <v>4.8160535117056855E-2</v>
      </c>
      <c r="O15" s="16">
        <f t="shared" si="4"/>
        <v>1135.68</v>
      </c>
      <c r="P15" s="16">
        <f t="shared" si="5"/>
        <v>299</v>
      </c>
      <c r="Q15" s="16">
        <f t="shared" si="6"/>
        <v>12965.32</v>
      </c>
      <c r="R15" s="43">
        <f t="shared" si="7"/>
        <v>4.3362274247491638E-2</v>
      </c>
      <c r="S15" s="16"/>
      <c r="T15" s="16"/>
    </row>
    <row r="16" spans="2:20" s="4" customFormat="1" ht="18.5">
      <c r="B16" s="41" t="s">
        <v>117</v>
      </c>
      <c r="C16" s="14">
        <v>11</v>
      </c>
      <c r="D16" s="14" t="s">
        <v>22</v>
      </c>
      <c r="E16" s="14">
        <v>2</v>
      </c>
      <c r="F16" s="14">
        <v>1</v>
      </c>
      <c r="G16" s="14">
        <v>1</v>
      </c>
      <c r="H16" s="15">
        <v>440</v>
      </c>
      <c r="I16" s="15">
        <f t="shared" si="0"/>
        <v>40.877337600000004</v>
      </c>
      <c r="J16" s="16">
        <v>199000</v>
      </c>
      <c r="K16" s="20">
        <f t="shared" si="1"/>
        <v>452.27272727272725</v>
      </c>
      <c r="L16" s="16">
        <v>950</v>
      </c>
      <c r="M16" s="16">
        <f t="shared" si="2"/>
        <v>11400</v>
      </c>
      <c r="N16" s="17">
        <f t="shared" si="3"/>
        <v>5.7286432160804021E-2</v>
      </c>
      <c r="O16" s="16">
        <f t="shared" si="4"/>
        <v>686.4</v>
      </c>
      <c r="P16" s="16">
        <f t="shared" si="5"/>
        <v>199</v>
      </c>
      <c r="Q16" s="16">
        <f t="shared" si="6"/>
        <v>10514.6</v>
      </c>
      <c r="R16" s="43">
        <f t="shared" si="7"/>
        <v>5.2837185929648242E-2</v>
      </c>
      <c r="S16" s="16"/>
      <c r="T16" s="16"/>
    </row>
    <row r="17" spans="2:20" s="4" customFormat="1" ht="18.5">
      <c r="B17" s="41" t="s">
        <v>116</v>
      </c>
      <c r="C17" s="14">
        <v>12</v>
      </c>
      <c r="D17" s="14" t="s">
        <v>22</v>
      </c>
      <c r="E17" s="14">
        <v>2</v>
      </c>
      <c r="F17" s="14">
        <v>1</v>
      </c>
      <c r="G17" s="14">
        <v>1</v>
      </c>
      <c r="H17" s="15">
        <v>519</v>
      </c>
      <c r="I17" s="15">
        <f t="shared" si="0"/>
        <v>48.216677760000003</v>
      </c>
      <c r="J17" s="16">
        <v>199000</v>
      </c>
      <c r="K17" s="20">
        <f t="shared" si="1"/>
        <v>383.4296724470135</v>
      </c>
      <c r="L17" s="16">
        <v>950</v>
      </c>
      <c r="M17" s="16">
        <f t="shared" si="2"/>
        <v>11400</v>
      </c>
      <c r="N17" s="17">
        <f t="shared" si="3"/>
        <v>5.7286432160804021E-2</v>
      </c>
      <c r="O17" s="16">
        <f t="shared" si="4"/>
        <v>809.64</v>
      </c>
      <c r="P17" s="16">
        <f t="shared" si="5"/>
        <v>199</v>
      </c>
      <c r="Q17" s="16">
        <f t="shared" si="6"/>
        <v>10391.36</v>
      </c>
      <c r="R17" s="43">
        <f t="shared" si="7"/>
        <v>5.2217889447236182E-2</v>
      </c>
      <c r="S17" s="16"/>
      <c r="T17" s="16"/>
    </row>
    <row r="18" spans="2:20" s="69" customFormat="1" ht="18.5">
      <c r="B18" s="58" t="s">
        <v>115</v>
      </c>
      <c r="C18" s="59">
        <v>13</v>
      </c>
      <c r="D18" s="59" t="s">
        <v>22</v>
      </c>
      <c r="E18" s="59">
        <v>2</v>
      </c>
      <c r="F18" s="59">
        <v>1</v>
      </c>
      <c r="G18" s="59">
        <v>1</v>
      </c>
      <c r="H18" s="61">
        <v>441</v>
      </c>
      <c r="I18" s="61">
        <f t="shared" si="0"/>
        <v>40.97024064</v>
      </c>
      <c r="J18" s="63">
        <v>199000</v>
      </c>
      <c r="K18" s="79">
        <f t="shared" si="1"/>
        <v>451.24716553287982</v>
      </c>
      <c r="L18" s="63">
        <v>950</v>
      </c>
      <c r="M18" s="63">
        <f t="shared" si="2"/>
        <v>11400</v>
      </c>
      <c r="N18" s="64">
        <f t="shared" si="3"/>
        <v>5.7286432160804021E-2</v>
      </c>
      <c r="O18" s="63">
        <f t="shared" si="4"/>
        <v>687.96</v>
      </c>
      <c r="P18" s="63">
        <f t="shared" si="5"/>
        <v>199</v>
      </c>
      <c r="Q18" s="63">
        <f t="shared" si="6"/>
        <v>10513.04</v>
      </c>
      <c r="R18" s="65">
        <f t="shared" si="7"/>
        <v>5.2829346733668348E-2</v>
      </c>
      <c r="S18" s="63" t="s">
        <v>169</v>
      </c>
      <c r="T18" s="63" t="s">
        <v>156</v>
      </c>
    </row>
    <row r="19" spans="2:20" s="4" customFormat="1" ht="18.5">
      <c r="B19" s="41" t="s">
        <v>114</v>
      </c>
      <c r="C19" s="14">
        <v>14</v>
      </c>
      <c r="D19" s="14" t="s">
        <v>22</v>
      </c>
      <c r="E19" s="14">
        <v>2</v>
      </c>
      <c r="F19" s="14">
        <v>1</v>
      </c>
      <c r="G19" s="14">
        <v>1</v>
      </c>
      <c r="H19" s="15">
        <v>509</v>
      </c>
      <c r="I19" s="15">
        <f t="shared" si="0"/>
        <v>47.287647360000001</v>
      </c>
      <c r="J19" s="16">
        <v>199000</v>
      </c>
      <c r="K19" s="20">
        <f t="shared" si="1"/>
        <v>390.96267190569745</v>
      </c>
      <c r="L19" s="16">
        <v>950</v>
      </c>
      <c r="M19" s="16">
        <f t="shared" si="2"/>
        <v>11400</v>
      </c>
      <c r="N19" s="17">
        <f t="shared" si="3"/>
        <v>5.7286432160804021E-2</v>
      </c>
      <c r="O19" s="16">
        <f t="shared" si="4"/>
        <v>794.04000000000008</v>
      </c>
      <c r="P19" s="16">
        <f t="shared" si="5"/>
        <v>199</v>
      </c>
      <c r="Q19" s="16">
        <f t="shared" si="6"/>
        <v>10406.959999999999</v>
      </c>
      <c r="R19" s="43">
        <f t="shared" si="7"/>
        <v>5.2296281407035169E-2</v>
      </c>
      <c r="S19" s="16"/>
      <c r="T19" s="16"/>
    </row>
    <row r="20" spans="2:20" s="4" customFormat="1" ht="18.5">
      <c r="B20" s="41" t="s">
        <v>113</v>
      </c>
      <c r="C20" s="14">
        <v>15</v>
      </c>
      <c r="D20" s="14" t="s">
        <v>22</v>
      </c>
      <c r="E20" s="14">
        <v>2</v>
      </c>
      <c r="F20" s="14">
        <v>2</v>
      </c>
      <c r="G20" s="14">
        <v>1</v>
      </c>
      <c r="H20" s="15">
        <v>605</v>
      </c>
      <c r="I20" s="15">
        <f t="shared" si="0"/>
        <v>56.206339200000002</v>
      </c>
      <c r="J20" s="16">
        <v>279000</v>
      </c>
      <c r="K20" s="20">
        <f t="shared" si="1"/>
        <v>461.15702479338842</v>
      </c>
      <c r="L20" s="16">
        <v>1200</v>
      </c>
      <c r="M20" s="16">
        <f t="shared" si="2"/>
        <v>14400</v>
      </c>
      <c r="N20" s="17">
        <f t="shared" si="3"/>
        <v>5.1612903225806452E-2</v>
      </c>
      <c r="O20" s="16">
        <f t="shared" si="4"/>
        <v>943.80000000000007</v>
      </c>
      <c r="P20" s="16">
        <f t="shared" si="5"/>
        <v>279</v>
      </c>
      <c r="Q20" s="16">
        <f t="shared" si="6"/>
        <v>13177.2</v>
      </c>
      <c r="R20" s="43">
        <f t="shared" si="7"/>
        <v>4.7230107526881726E-2</v>
      </c>
      <c r="S20" s="16"/>
      <c r="T20" s="16"/>
    </row>
    <row r="21" spans="2:20" s="4" customFormat="1" ht="18.5">
      <c r="B21" s="41" t="s">
        <v>112</v>
      </c>
      <c r="C21" s="14">
        <v>16</v>
      </c>
      <c r="D21" s="14" t="s">
        <v>22</v>
      </c>
      <c r="E21" s="14">
        <v>2</v>
      </c>
      <c r="F21" s="14">
        <v>2</v>
      </c>
      <c r="G21" s="14">
        <v>1</v>
      </c>
      <c r="H21" s="15">
        <v>671</v>
      </c>
      <c r="I21" s="15">
        <f t="shared" si="0"/>
        <v>62.337939840000004</v>
      </c>
      <c r="J21" s="16">
        <v>279000</v>
      </c>
      <c r="K21" s="20">
        <f t="shared" si="1"/>
        <v>415.79731743666167</v>
      </c>
      <c r="L21" s="16">
        <v>1200</v>
      </c>
      <c r="M21" s="16">
        <f t="shared" si="2"/>
        <v>14400</v>
      </c>
      <c r="N21" s="17">
        <f t="shared" si="3"/>
        <v>5.1612903225806452E-2</v>
      </c>
      <c r="O21" s="16">
        <f t="shared" si="4"/>
        <v>1046.76</v>
      </c>
      <c r="P21" s="16">
        <f t="shared" si="5"/>
        <v>279</v>
      </c>
      <c r="Q21" s="16">
        <f t="shared" si="6"/>
        <v>13074.24</v>
      </c>
      <c r="R21" s="43">
        <f t="shared" si="7"/>
        <v>4.6861075268817207E-2</v>
      </c>
      <c r="S21" s="16"/>
      <c r="T21" s="16"/>
    </row>
    <row r="22" spans="2:20" s="4" customFormat="1" ht="18.5">
      <c r="B22" s="41" t="s">
        <v>111</v>
      </c>
      <c r="C22" s="14">
        <v>17</v>
      </c>
      <c r="D22" s="14" t="s">
        <v>22</v>
      </c>
      <c r="E22" s="14">
        <v>2</v>
      </c>
      <c r="F22" s="14">
        <v>2</v>
      </c>
      <c r="G22" s="14">
        <v>1</v>
      </c>
      <c r="H22" s="15">
        <v>578</v>
      </c>
      <c r="I22" s="15">
        <f t="shared" si="0"/>
        <v>53.697957120000005</v>
      </c>
      <c r="J22" s="16">
        <v>289000</v>
      </c>
      <c r="K22" s="20">
        <f t="shared" si="1"/>
        <v>500</v>
      </c>
      <c r="L22" s="16">
        <v>1200</v>
      </c>
      <c r="M22" s="16">
        <f t="shared" si="2"/>
        <v>14400</v>
      </c>
      <c r="N22" s="17">
        <f t="shared" si="3"/>
        <v>4.9826989619377163E-2</v>
      </c>
      <c r="O22" s="16">
        <f t="shared" si="4"/>
        <v>901.68000000000006</v>
      </c>
      <c r="P22" s="16">
        <f t="shared" si="5"/>
        <v>289</v>
      </c>
      <c r="Q22" s="16">
        <f t="shared" si="6"/>
        <v>13209.32</v>
      </c>
      <c r="R22" s="43">
        <f t="shared" si="7"/>
        <v>4.5706989619377164E-2</v>
      </c>
      <c r="S22" s="16"/>
      <c r="T22" s="16"/>
    </row>
    <row r="23" spans="2:20" s="4" customFormat="1" ht="18.5">
      <c r="B23" s="41" t="s">
        <v>110</v>
      </c>
      <c r="C23" s="14">
        <v>18</v>
      </c>
      <c r="D23" s="14" t="s">
        <v>22</v>
      </c>
      <c r="E23" s="14">
        <v>2</v>
      </c>
      <c r="F23" s="14">
        <v>2</v>
      </c>
      <c r="G23" s="14">
        <v>1</v>
      </c>
      <c r="H23" s="15">
        <v>578</v>
      </c>
      <c r="I23" s="15">
        <f t="shared" si="0"/>
        <v>53.697957120000005</v>
      </c>
      <c r="J23" s="16">
        <v>289000</v>
      </c>
      <c r="K23" s="20">
        <f t="shared" si="1"/>
        <v>500</v>
      </c>
      <c r="L23" s="16">
        <v>1200</v>
      </c>
      <c r="M23" s="16">
        <f t="shared" si="2"/>
        <v>14400</v>
      </c>
      <c r="N23" s="17">
        <f t="shared" si="3"/>
        <v>4.9826989619377163E-2</v>
      </c>
      <c r="O23" s="16">
        <f t="shared" si="4"/>
        <v>901.68000000000006</v>
      </c>
      <c r="P23" s="16">
        <f t="shared" si="5"/>
        <v>289</v>
      </c>
      <c r="Q23" s="16">
        <f t="shared" si="6"/>
        <v>13209.32</v>
      </c>
      <c r="R23" s="43">
        <f t="shared" si="7"/>
        <v>4.5706989619377164E-2</v>
      </c>
      <c r="S23" s="16"/>
      <c r="T23" s="16"/>
    </row>
    <row r="24" spans="2:20" s="4" customFormat="1" ht="18.5">
      <c r="B24" s="41" t="s">
        <v>109</v>
      </c>
      <c r="C24" s="14">
        <v>19</v>
      </c>
      <c r="D24" s="14" t="s">
        <v>22</v>
      </c>
      <c r="E24" s="14">
        <v>3</v>
      </c>
      <c r="F24" s="14">
        <v>2</v>
      </c>
      <c r="G24" s="14">
        <v>1</v>
      </c>
      <c r="H24" s="15">
        <v>728</v>
      </c>
      <c r="I24" s="15">
        <f t="shared" si="0"/>
        <v>67.63341312</v>
      </c>
      <c r="J24" s="16">
        <v>299000</v>
      </c>
      <c r="K24" s="20">
        <f t="shared" si="1"/>
        <v>410.71428571428572</v>
      </c>
      <c r="L24" s="16">
        <v>975</v>
      </c>
      <c r="M24" s="16">
        <f t="shared" si="2"/>
        <v>11700</v>
      </c>
      <c r="N24" s="17">
        <f t="shared" si="3"/>
        <v>3.9130434782608699E-2</v>
      </c>
      <c r="O24" s="16">
        <f t="shared" si="4"/>
        <v>1135.68</v>
      </c>
      <c r="P24" s="16">
        <f t="shared" si="5"/>
        <v>299</v>
      </c>
      <c r="Q24" s="16">
        <f t="shared" si="6"/>
        <v>10265.32</v>
      </c>
      <c r="R24" s="43">
        <f t="shared" si="7"/>
        <v>3.4332173913043475E-2</v>
      </c>
      <c r="S24" s="16"/>
      <c r="T24" s="16"/>
    </row>
    <row r="25" spans="2:20" s="4" customFormat="1" ht="18.5">
      <c r="B25" s="41" t="s">
        <v>108</v>
      </c>
      <c r="C25" s="14">
        <v>20</v>
      </c>
      <c r="D25" s="14" t="s">
        <v>22</v>
      </c>
      <c r="E25" s="14">
        <v>3</v>
      </c>
      <c r="F25" s="14">
        <v>1</v>
      </c>
      <c r="G25" s="14">
        <v>1</v>
      </c>
      <c r="H25" s="15">
        <v>440</v>
      </c>
      <c r="I25" s="15">
        <f t="shared" si="0"/>
        <v>40.877337600000004</v>
      </c>
      <c r="J25" s="16">
        <v>199000</v>
      </c>
      <c r="K25" s="20">
        <f t="shared" si="1"/>
        <v>452.27272727272725</v>
      </c>
      <c r="L25" s="16">
        <v>975</v>
      </c>
      <c r="M25" s="16">
        <f t="shared" si="2"/>
        <v>11700</v>
      </c>
      <c r="N25" s="17">
        <f t="shared" si="3"/>
        <v>5.879396984924623E-2</v>
      </c>
      <c r="O25" s="16">
        <f t="shared" si="4"/>
        <v>686.4</v>
      </c>
      <c r="P25" s="16">
        <f t="shared" si="5"/>
        <v>199</v>
      </c>
      <c r="Q25" s="16">
        <f t="shared" si="6"/>
        <v>10814.6</v>
      </c>
      <c r="R25" s="43">
        <f t="shared" si="7"/>
        <v>5.4344723618090451E-2</v>
      </c>
      <c r="S25" s="16"/>
      <c r="T25" s="16"/>
    </row>
    <row r="26" spans="2:20" s="4" customFormat="1" ht="18.5">
      <c r="B26" s="41" t="s">
        <v>107</v>
      </c>
      <c r="C26" s="14">
        <v>21</v>
      </c>
      <c r="D26" s="14" t="s">
        <v>22</v>
      </c>
      <c r="E26" s="14">
        <v>3</v>
      </c>
      <c r="F26" s="14">
        <v>1</v>
      </c>
      <c r="G26" s="14">
        <v>1</v>
      </c>
      <c r="H26" s="15">
        <v>519</v>
      </c>
      <c r="I26" s="15">
        <f t="shared" si="0"/>
        <v>48.216677760000003</v>
      </c>
      <c r="J26" s="16">
        <v>199000</v>
      </c>
      <c r="K26" s="20">
        <f t="shared" si="1"/>
        <v>383.4296724470135</v>
      </c>
      <c r="L26" s="16">
        <v>975</v>
      </c>
      <c r="M26" s="16">
        <f t="shared" si="2"/>
        <v>11700</v>
      </c>
      <c r="N26" s="17">
        <f t="shared" si="3"/>
        <v>5.879396984924623E-2</v>
      </c>
      <c r="O26" s="16">
        <f t="shared" si="4"/>
        <v>809.64</v>
      </c>
      <c r="P26" s="16">
        <f t="shared" si="5"/>
        <v>199</v>
      </c>
      <c r="Q26" s="16">
        <f t="shared" si="6"/>
        <v>10691.36</v>
      </c>
      <c r="R26" s="43">
        <f t="shared" si="7"/>
        <v>5.3725427135678398E-2</v>
      </c>
      <c r="S26" s="16"/>
      <c r="T26" s="16"/>
    </row>
    <row r="27" spans="2:20" s="4" customFormat="1" ht="18.5">
      <c r="B27" s="41" t="s">
        <v>106</v>
      </c>
      <c r="C27" s="14">
        <v>22</v>
      </c>
      <c r="D27" s="14" t="s">
        <v>22</v>
      </c>
      <c r="E27" s="14">
        <v>3</v>
      </c>
      <c r="F27" s="14">
        <v>1</v>
      </c>
      <c r="G27" s="14">
        <v>1</v>
      </c>
      <c r="H27" s="15">
        <v>441</v>
      </c>
      <c r="I27" s="15">
        <f t="shared" si="0"/>
        <v>40.97024064</v>
      </c>
      <c r="J27" s="16">
        <v>199000</v>
      </c>
      <c r="K27" s="20">
        <f t="shared" si="1"/>
        <v>451.24716553287982</v>
      </c>
      <c r="L27" s="16">
        <v>975</v>
      </c>
      <c r="M27" s="16">
        <f t="shared" si="2"/>
        <v>11700</v>
      </c>
      <c r="N27" s="17">
        <f t="shared" si="3"/>
        <v>5.879396984924623E-2</v>
      </c>
      <c r="O27" s="16">
        <f t="shared" si="4"/>
        <v>687.96</v>
      </c>
      <c r="P27" s="16">
        <f t="shared" si="5"/>
        <v>199</v>
      </c>
      <c r="Q27" s="16">
        <f t="shared" si="6"/>
        <v>10813.04</v>
      </c>
      <c r="R27" s="43">
        <f t="shared" si="7"/>
        <v>5.4336884422110557E-2</v>
      </c>
      <c r="S27" s="16"/>
      <c r="T27" s="16"/>
    </row>
    <row r="28" spans="2:20" s="4" customFormat="1" ht="18.5">
      <c r="B28" s="41" t="s">
        <v>105</v>
      </c>
      <c r="C28" s="14">
        <v>23</v>
      </c>
      <c r="D28" s="14" t="s">
        <v>22</v>
      </c>
      <c r="E28" s="14">
        <v>3</v>
      </c>
      <c r="F28" s="18">
        <v>1</v>
      </c>
      <c r="G28" s="14">
        <v>1</v>
      </c>
      <c r="H28" s="15">
        <v>509</v>
      </c>
      <c r="I28" s="15">
        <f t="shared" si="0"/>
        <v>47.287647360000001</v>
      </c>
      <c r="J28" s="16">
        <v>199000</v>
      </c>
      <c r="K28" s="20">
        <f t="shared" si="1"/>
        <v>390.96267190569745</v>
      </c>
      <c r="L28" s="16">
        <v>1250</v>
      </c>
      <c r="M28" s="16">
        <f t="shared" si="2"/>
        <v>15000</v>
      </c>
      <c r="N28" s="17">
        <f t="shared" si="3"/>
        <v>7.5376884422110546E-2</v>
      </c>
      <c r="O28" s="16">
        <f t="shared" si="4"/>
        <v>794.04000000000008</v>
      </c>
      <c r="P28" s="16">
        <f t="shared" si="5"/>
        <v>199</v>
      </c>
      <c r="Q28" s="16">
        <f t="shared" si="6"/>
        <v>14006.96</v>
      </c>
      <c r="R28" s="43">
        <f t="shared" si="7"/>
        <v>7.0386733668341708E-2</v>
      </c>
      <c r="S28" s="16"/>
      <c r="T28" s="16"/>
    </row>
    <row r="29" spans="2:20" s="4" customFormat="1" ht="18.5">
      <c r="B29" s="41" t="s">
        <v>104</v>
      </c>
      <c r="C29" s="14">
        <v>24</v>
      </c>
      <c r="D29" s="14" t="s">
        <v>22</v>
      </c>
      <c r="E29" s="14">
        <v>3</v>
      </c>
      <c r="F29" s="18">
        <v>2</v>
      </c>
      <c r="G29" s="14">
        <v>1</v>
      </c>
      <c r="H29" s="15">
        <v>605</v>
      </c>
      <c r="I29" s="15">
        <f t="shared" si="0"/>
        <v>56.206339200000002</v>
      </c>
      <c r="J29" s="16">
        <v>279000</v>
      </c>
      <c r="K29" s="20">
        <f t="shared" si="1"/>
        <v>461.15702479338842</v>
      </c>
      <c r="L29" s="16">
        <v>1250</v>
      </c>
      <c r="M29" s="16">
        <f t="shared" si="2"/>
        <v>15000</v>
      </c>
      <c r="N29" s="17">
        <f t="shared" si="3"/>
        <v>5.3763440860215055E-2</v>
      </c>
      <c r="O29" s="16">
        <f t="shared" si="4"/>
        <v>943.80000000000007</v>
      </c>
      <c r="P29" s="16">
        <f t="shared" si="5"/>
        <v>279</v>
      </c>
      <c r="Q29" s="16">
        <f t="shared" si="6"/>
        <v>13777.2</v>
      </c>
      <c r="R29" s="43">
        <f t="shared" si="7"/>
        <v>4.9380645161290322E-2</v>
      </c>
      <c r="S29" s="16"/>
      <c r="T29" s="16"/>
    </row>
    <row r="30" spans="2:20" s="4" customFormat="1" ht="18.5">
      <c r="B30" s="41" t="s">
        <v>103</v>
      </c>
      <c r="C30" s="14">
        <v>25</v>
      </c>
      <c r="D30" s="14" t="s">
        <v>22</v>
      </c>
      <c r="E30" s="14">
        <v>3</v>
      </c>
      <c r="F30" s="18">
        <v>2</v>
      </c>
      <c r="G30" s="14">
        <v>1</v>
      </c>
      <c r="H30" s="15">
        <v>671</v>
      </c>
      <c r="I30" s="15">
        <f t="shared" si="0"/>
        <v>62.337939840000004</v>
      </c>
      <c r="J30" s="16">
        <v>289000</v>
      </c>
      <c r="K30" s="20">
        <f t="shared" si="1"/>
        <v>430.70044709388969</v>
      </c>
      <c r="L30" s="16">
        <v>1250</v>
      </c>
      <c r="M30" s="16">
        <f t="shared" si="2"/>
        <v>15000</v>
      </c>
      <c r="N30" s="17">
        <f t="shared" si="3"/>
        <v>5.1903114186851208E-2</v>
      </c>
      <c r="O30" s="16">
        <f t="shared" si="4"/>
        <v>1046.76</v>
      </c>
      <c r="P30" s="16">
        <f t="shared" si="5"/>
        <v>289</v>
      </c>
      <c r="Q30" s="16">
        <f t="shared" si="6"/>
        <v>13664.24</v>
      </c>
      <c r="R30" s="43">
        <f t="shared" si="7"/>
        <v>4.7281107266435987E-2</v>
      </c>
      <c r="S30" s="16"/>
      <c r="T30" s="16"/>
    </row>
    <row r="31" spans="2:20" s="4" customFormat="1" ht="18.5">
      <c r="B31" s="41" t="s">
        <v>102</v>
      </c>
      <c r="C31" s="14">
        <v>26</v>
      </c>
      <c r="D31" s="14" t="s">
        <v>22</v>
      </c>
      <c r="E31" s="14">
        <v>3</v>
      </c>
      <c r="F31" s="18">
        <v>1</v>
      </c>
      <c r="G31" s="14">
        <v>1</v>
      </c>
      <c r="H31" s="15">
        <v>515</v>
      </c>
      <c r="I31" s="15">
        <f t="shared" si="0"/>
        <v>47.845065600000005</v>
      </c>
      <c r="J31" s="16">
        <v>269000</v>
      </c>
      <c r="K31" s="20">
        <f t="shared" si="1"/>
        <v>522.33009708737859</v>
      </c>
      <c r="L31" s="16">
        <v>975</v>
      </c>
      <c r="M31" s="16">
        <f t="shared" si="2"/>
        <v>11700</v>
      </c>
      <c r="N31" s="17">
        <f t="shared" si="3"/>
        <v>4.3494423791821564E-2</v>
      </c>
      <c r="O31" s="16">
        <f t="shared" si="4"/>
        <v>803.4</v>
      </c>
      <c r="P31" s="16">
        <f t="shared" si="5"/>
        <v>269</v>
      </c>
      <c r="Q31" s="16">
        <f t="shared" si="6"/>
        <v>10627.6</v>
      </c>
      <c r="R31" s="43">
        <f t="shared" si="7"/>
        <v>3.9507806691449814E-2</v>
      </c>
      <c r="S31" s="16"/>
      <c r="T31" s="16"/>
    </row>
    <row r="32" spans="2:20" s="81" customFormat="1" ht="18.5">
      <c r="B32" s="41" t="s">
        <v>101</v>
      </c>
      <c r="C32" s="14">
        <v>27</v>
      </c>
      <c r="D32" s="14" t="s">
        <v>22</v>
      </c>
      <c r="E32" s="14">
        <v>3</v>
      </c>
      <c r="F32" s="18">
        <v>1</v>
      </c>
      <c r="G32" s="14">
        <v>1</v>
      </c>
      <c r="H32" s="15">
        <v>515</v>
      </c>
      <c r="I32" s="15">
        <f t="shared" si="0"/>
        <v>47.845065600000005</v>
      </c>
      <c r="J32" s="16">
        <v>269000</v>
      </c>
      <c r="K32" s="20">
        <f t="shared" si="1"/>
        <v>522.33009708737859</v>
      </c>
      <c r="L32" s="16">
        <v>975</v>
      </c>
      <c r="M32" s="16">
        <f t="shared" si="2"/>
        <v>11700</v>
      </c>
      <c r="N32" s="17">
        <f t="shared" si="3"/>
        <v>4.3494423791821564E-2</v>
      </c>
      <c r="O32" s="16">
        <f t="shared" si="4"/>
        <v>803.4</v>
      </c>
      <c r="P32" s="16">
        <f t="shared" si="5"/>
        <v>269</v>
      </c>
      <c r="Q32" s="16">
        <f t="shared" si="6"/>
        <v>10627.6</v>
      </c>
      <c r="R32" s="43">
        <f t="shared" si="7"/>
        <v>3.9507806691449814E-2</v>
      </c>
      <c r="S32" s="16"/>
      <c r="T32" s="16"/>
    </row>
    <row r="33" spans="2:20" s="4" customFormat="1" ht="18.5">
      <c r="B33" s="41" t="s">
        <v>100</v>
      </c>
      <c r="C33" s="14">
        <v>28</v>
      </c>
      <c r="D33" s="14" t="s">
        <v>22</v>
      </c>
      <c r="E33" s="18">
        <v>4</v>
      </c>
      <c r="F33" s="18">
        <v>2</v>
      </c>
      <c r="G33" s="14">
        <v>1</v>
      </c>
      <c r="H33" s="15">
        <v>728</v>
      </c>
      <c r="I33" s="15">
        <f t="shared" si="0"/>
        <v>67.63341312</v>
      </c>
      <c r="J33" s="16">
        <v>299000</v>
      </c>
      <c r="K33" s="20">
        <f t="shared" si="1"/>
        <v>410.71428571428572</v>
      </c>
      <c r="L33" s="16">
        <v>1250</v>
      </c>
      <c r="M33" s="16">
        <f t="shared" si="2"/>
        <v>15000</v>
      </c>
      <c r="N33" s="17">
        <f t="shared" si="3"/>
        <v>5.016722408026756E-2</v>
      </c>
      <c r="O33" s="16">
        <f t="shared" si="4"/>
        <v>1135.68</v>
      </c>
      <c r="P33" s="16">
        <f t="shared" si="5"/>
        <v>299</v>
      </c>
      <c r="Q33" s="16">
        <f t="shared" si="6"/>
        <v>13565.32</v>
      </c>
      <c r="R33" s="43">
        <f t="shared" si="7"/>
        <v>4.5368963210702343E-2</v>
      </c>
      <c r="S33" s="16"/>
      <c r="T33" s="16"/>
    </row>
    <row r="34" spans="2:20" s="69" customFormat="1" ht="18.5">
      <c r="B34" s="58" t="s">
        <v>99</v>
      </c>
      <c r="C34" s="59">
        <v>29</v>
      </c>
      <c r="D34" s="59" t="s">
        <v>22</v>
      </c>
      <c r="E34" s="60">
        <v>4</v>
      </c>
      <c r="F34" s="60">
        <v>1</v>
      </c>
      <c r="G34" s="59">
        <v>1</v>
      </c>
      <c r="H34" s="61">
        <v>440</v>
      </c>
      <c r="I34" s="61">
        <f t="shared" si="0"/>
        <v>40.877337600000004</v>
      </c>
      <c r="J34" s="63">
        <v>199000</v>
      </c>
      <c r="K34" s="79">
        <f t="shared" si="1"/>
        <v>452.27272727272725</v>
      </c>
      <c r="L34" s="63">
        <v>975</v>
      </c>
      <c r="M34" s="63">
        <f t="shared" si="2"/>
        <v>11700</v>
      </c>
      <c r="N34" s="64">
        <f t="shared" si="3"/>
        <v>5.879396984924623E-2</v>
      </c>
      <c r="O34" s="63">
        <f t="shared" si="4"/>
        <v>686.4</v>
      </c>
      <c r="P34" s="63">
        <f t="shared" si="5"/>
        <v>199</v>
      </c>
      <c r="Q34" s="63">
        <f t="shared" si="6"/>
        <v>10814.6</v>
      </c>
      <c r="R34" s="65">
        <f t="shared" si="7"/>
        <v>5.4344723618090451E-2</v>
      </c>
      <c r="S34" s="63" t="s">
        <v>165</v>
      </c>
      <c r="T34" s="63" t="s">
        <v>166</v>
      </c>
    </row>
    <row r="35" spans="2:20" s="69" customFormat="1" ht="18.5">
      <c r="B35" s="58" t="s">
        <v>98</v>
      </c>
      <c r="C35" s="59">
        <v>30</v>
      </c>
      <c r="D35" s="59" t="s">
        <v>22</v>
      </c>
      <c r="E35" s="60">
        <v>4</v>
      </c>
      <c r="F35" s="60">
        <v>1</v>
      </c>
      <c r="G35" s="59">
        <v>1</v>
      </c>
      <c r="H35" s="61">
        <v>519</v>
      </c>
      <c r="I35" s="61">
        <f t="shared" si="0"/>
        <v>48.216677760000003</v>
      </c>
      <c r="J35" s="63">
        <v>199000</v>
      </c>
      <c r="K35" s="79">
        <f t="shared" si="1"/>
        <v>383.4296724470135</v>
      </c>
      <c r="L35" s="63">
        <v>975</v>
      </c>
      <c r="M35" s="63">
        <f t="shared" si="2"/>
        <v>11700</v>
      </c>
      <c r="N35" s="64">
        <f t="shared" si="3"/>
        <v>5.879396984924623E-2</v>
      </c>
      <c r="O35" s="63">
        <f t="shared" si="4"/>
        <v>809.64</v>
      </c>
      <c r="P35" s="63">
        <f t="shared" si="5"/>
        <v>199</v>
      </c>
      <c r="Q35" s="63">
        <f t="shared" si="6"/>
        <v>10691.36</v>
      </c>
      <c r="R35" s="65">
        <f t="shared" si="7"/>
        <v>5.3725427135678398E-2</v>
      </c>
      <c r="S35" s="63" t="s">
        <v>160</v>
      </c>
      <c r="T35" s="63" t="s">
        <v>153</v>
      </c>
    </row>
    <row r="36" spans="2:20" s="4" customFormat="1" ht="18.5">
      <c r="B36" s="41" t="s">
        <v>97</v>
      </c>
      <c r="C36" s="14">
        <v>31</v>
      </c>
      <c r="D36" s="14" t="s">
        <v>22</v>
      </c>
      <c r="E36" s="18">
        <v>4</v>
      </c>
      <c r="F36" s="18">
        <v>1</v>
      </c>
      <c r="G36" s="14">
        <v>1</v>
      </c>
      <c r="H36" s="15">
        <v>441</v>
      </c>
      <c r="I36" s="15">
        <f t="shared" si="0"/>
        <v>40.97024064</v>
      </c>
      <c r="J36" s="16">
        <v>199000</v>
      </c>
      <c r="K36" s="20">
        <f t="shared" si="1"/>
        <v>451.24716553287982</v>
      </c>
      <c r="L36" s="16">
        <v>975</v>
      </c>
      <c r="M36" s="16">
        <f t="shared" si="2"/>
        <v>11700</v>
      </c>
      <c r="N36" s="17">
        <f t="shared" si="3"/>
        <v>5.879396984924623E-2</v>
      </c>
      <c r="O36" s="16">
        <f t="shared" si="4"/>
        <v>687.96</v>
      </c>
      <c r="P36" s="16">
        <f t="shared" si="5"/>
        <v>199</v>
      </c>
      <c r="Q36" s="16">
        <f t="shared" si="6"/>
        <v>10813.04</v>
      </c>
      <c r="R36" s="43">
        <f t="shared" si="7"/>
        <v>5.4336884422110557E-2</v>
      </c>
      <c r="S36" s="16"/>
      <c r="T36" s="16"/>
    </row>
    <row r="37" spans="2:20" s="4" customFormat="1" ht="18.5">
      <c r="B37" s="41" t="s">
        <v>96</v>
      </c>
      <c r="C37" s="14">
        <v>32</v>
      </c>
      <c r="D37" s="14" t="s">
        <v>22</v>
      </c>
      <c r="E37" s="18">
        <v>4</v>
      </c>
      <c r="F37" s="18">
        <v>1</v>
      </c>
      <c r="G37" s="14">
        <v>1</v>
      </c>
      <c r="H37" s="15">
        <v>509</v>
      </c>
      <c r="I37" s="15">
        <f t="shared" si="0"/>
        <v>47.287647360000001</v>
      </c>
      <c r="J37" s="16">
        <v>199000</v>
      </c>
      <c r="K37" s="20">
        <f t="shared" si="1"/>
        <v>390.96267190569745</v>
      </c>
      <c r="L37" s="16">
        <v>975</v>
      </c>
      <c r="M37" s="16">
        <f t="shared" si="2"/>
        <v>11700</v>
      </c>
      <c r="N37" s="17">
        <f t="shared" si="3"/>
        <v>5.879396984924623E-2</v>
      </c>
      <c r="O37" s="16">
        <f t="shared" si="4"/>
        <v>794.04000000000008</v>
      </c>
      <c r="P37" s="16">
        <f t="shared" si="5"/>
        <v>199</v>
      </c>
      <c r="Q37" s="16">
        <f t="shared" si="6"/>
        <v>10706.96</v>
      </c>
      <c r="R37" s="43">
        <f t="shared" si="7"/>
        <v>5.3803819095477386E-2</v>
      </c>
      <c r="S37" s="16"/>
      <c r="T37" s="16"/>
    </row>
    <row r="38" spans="2:20" s="69" customFormat="1" ht="18.5">
      <c r="B38" s="58" t="s">
        <v>95</v>
      </c>
      <c r="C38" s="59">
        <v>33</v>
      </c>
      <c r="D38" s="59" t="s">
        <v>22</v>
      </c>
      <c r="E38" s="60">
        <v>4</v>
      </c>
      <c r="F38" s="60">
        <v>1</v>
      </c>
      <c r="G38" s="59">
        <v>1</v>
      </c>
      <c r="H38" s="61">
        <v>509</v>
      </c>
      <c r="I38" s="61">
        <f t="shared" si="0"/>
        <v>47.287647360000001</v>
      </c>
      <c r="J38" s="63">
        <v>209000</v>
      </c>
      <c r="K38" s="79">
        <f t="shared" si="1"/>
        <v>410.6090373280943</v>
      </c>
      <c r="L38" s="63">
        <v>975</v>
      </c>
      <c r="M38" s="63">
        <f t="shared" si="2"/>
        <v>11700</v>
      </c>
      <c r="N38" s="64">
        <f t="shared" si="3"/>
        <v>5.5980861244019138E-2</v>
      </c>
      <c r="O38" s="63">
        <f t="shared" ref="O38:O55" si="8">1.56*H38</f>
        <v>794.04000000000008</v>
      </c>
      <c r="P38" s="63">
        <f t="shared" si="5"/>
        <v>209</v>
      </c>
      <c r="Q38" s="63">
        <f t="shared" si="6"/>
        <v>10696.96</v>
      </c>
      <c r="R38" s="65">
        <f t="shared" si="7"/>
        <v>5.1181626794258368E-2</v>
      </c>
      <c r="S38" s="63" t="s">
        <v>159</v>
      </c>
      <c r="T38" s="63" t="s">
        <v>153</v>
      </c>
    </row>
    <row r="39" spans="2:20" s="4" customFormat="1" ht="18.5">
      <c r="B39" s="41" t="s">
        <v>94</v>
      </c>
      <c r="C39" s="14">
        <v>34</v>
      </c>
      <c r="D39" s="14" t="s">
        <v>22</v>
      </c>
      <c r="E39" s="18">
        <v>4</v>
      </c>
      <c r="F39" s="18">
        <v>1</v>
      </c>
      <c r="G39" s="14">
        <v>1</v>
      </c>
      <c r="H39" s="15">
        <v>575</v>
      </c>
      <c r="I39" s="15">
        <f t="shared" si="0"/>
        <v>53.419248000000003</v>
      </c>
      <c r="J39" s="16">
        <v>229000</v>
      </c>
      <c r="K39" s="20">
        <f t="shared" si="1"/>
        <v>398.26086956521738</v>
      </c>
      <c r="L39" s="16">
        <v>975</v>
      </c>
      <c r="M39" s="16">
        <f t="shared" si="2"/>
        <v>11700</v>
      </c>
      <c r="N39" s="17">
        <f t="shared" si="3"/>
        <v>5.1091703056768557E-2</v>
      </c>
      <c r="O39" s="16">
        <f t="shared" si="8"/>
        <v>897</v>
      </c>
      <c r="P39" s="16">
        <f t="shared" si="5"/>
        <v>229</v>
      </c>
      <c r="Q39" s="16">
        <f t="shared" si="6"/>
        <v>10574</v>
      </c>
      <c r="R39" s="43">
        <f t="shared" si="7"/>
        <v>4.6174672489082969E-2</v>
      </c>
      <c r="S39" s="16"/>
      <c r="T39" s="16"/>
    </row>
    <row r="40" spans="2:20" s="4" customFormat="1" ht="18.5">
      <c r="B40" s="41" t="s">
        <v>93</v>
      </c>
      <c r="C40" s="14">
        <v>35</v>
      </c>
      <c r="D40" s="14" t="s">
        <v>22</v>
      </c>
      <c r="E40" s="18">
        <v>4</v>
      </c>
      <c r="F40" s="18">
        <v>1</v>
      </c>
      <c r="G40" s="14">
        <v>1</v>
      </c>
      <c r="H40" s="15">
        <v>478</v>
      </c>
      <c r="I40" s="15">
        <f t="shared" si="0"/>
        <v>44.407653120000006</v>
      </c>
      <c r="J40" s="16">
        <v>269000</v>
      </c>
      <c r="K40" s="20">
        <f t="shared" si="1"/>
        <v>562.76150627615061</v>
      </c>
      <c r="L40" s="16">
        <v>975</v>
      </c>
      <c r="M40" s="16">
        <f t="shared" si="2"/>
        <v>11700</v>
      </c>
      <c r="N40" s="17">
        <f t="shared" si="3"/>
        <v>4.3494423791821564E-2</v>
      </c>
      <c r="O40" s="16">
        <f t="shared" si="8"/>
        <v>745.68000000000006</v>
      </c>
      <c r="P40" s="16">
        <f t="shared" si="5"/>
        <v>269</v>
      </c>
      <c r="Q40" s="16">
        <f t="shared" si="6"/>
        <v>10685.32</v>
      </c>
      <c r="R40" s="43">
        <f t="shared" si="7"/>
        <v>3.9722379182156133E-2</v>
      </c>
      <c r="S40" s="16"/>
      <c r="T40" s="16"/>
    </row>
    <row r="41" spans="2:20" s="4" customFormat="1" ht="18.5">
      <c r="B41" s="41" t="s">
        <v>92</v>
      </c>
      <c r="C41" s="14">
        <v>36</v>
      </c>
      <c r="D41" s="14" t="s">
        <v>22</v>
      </c>
      <c r="E41" s="18">
        <v>4</v>
      </c>
      <c r="F41" s="18">
        <v>1</v>
      </c>
      <c r="G41" s="14">
        <v>1</v>
      </c>
      <c r="H41" s="15">
        <v>478</v>
      </c>
      <c r="I41" s="15">
        <f t="shared" si="0"/>
        <v>44.407653120000006</v>
      </c>
      <c r="J41" s="16">
        <v>269000</v>
      </c>
      <c r="K41" s="20">
        <f t="shared" si="1"/>
        <v>562.76150627615061</v>
      </c>
      <c r="L41" s="16">
        <v>975</v>
      </c>
      <c r="M41" s="16">
        <f t="shared" si="2"/>
        <v>11700</v>
      </c>
      <c r="N41" s="17">
        <f t="shared" si="3"/>
        <v>4.3494423791821564E-2</v>
      </c>
      <c r="O41" s="16">
        <f t="shared" si="8"/>
        <v>745.68000000000006</v>
      </c>
      <c r="P41" s="16">
        <f t="shared" si="5"/>
        <v>269</v>
      </c>
      <c r="Q41" s="16">
        <f t="shared" si="6"/>
        <v>10685.32</v>
      </c>
      <c r="R41" s="43">
        <f t="shared" si="7"/>
        <v>3.9722379182156133E-2</v>
      </c>
      <c r="S41" s="16"/>
      <c r="T41" s="16"/>
    </row>
    <row r="42" spans="2:20" s="4" customFormat="1" ht="18.5">
      <c r="B42" s="41" t="s">
        <v>91</v>
      </c>
      <c r="C42" s="14">
        <v>37</v>
      </c>
      <c r="D42" s="14" t="s">
        <v>22</v>
      </c>
      <c r="E42" s="18">
        <v>5</v>
      </c>
      <c r="F42" s="18">
        <v>2</v>
      </c>
      <c r="G42" s="14">
        <v>1</v>
      </c>
      <c r="H42" s="15">
        <v>728</v>
      </c>
      <c r="I42" s="15">
        <f t="shared" si="0"/>
        <v>67.63341312</v>
      </c>
      <c r="J42" s="16">
        <v>309000</v>
      </c>
      <c r="K42" s="20">
        <f t="shared" si="1"/>
        <v>424.45054945054943</v>
      </c>
      <c r="L42" s="16">
        <v>1400</v>
      </c>
      <c r="M42" s="16">
        <f t="shared" si="2"/>
        <v>16800</v>
      </c>
      <c r="N42" s="17">
        <f t="shared" si="3"/>
        <v>5.4368932038834951E-2</v>
      </c>
      <c r="O42" s="16">
        <f t="shared" si="8"/>
        <v>1135.68</v>
      </c>
      <c r="P42" s="16">
        <f t="shared" si="5"/>
        <v>309</v>
      </c>
      <c r="Q42" s="16">
        <f t="shared" si="6"/>
        <v>15355.32</v>
      </c>
      <c r="R42" s="43">
        <f t="shared" si="7"/>
        <v>4.969359223300971E-2</v>
      </c>
      <c r="S42" s="16"/>
      <c r="T42" s="16"/>
    </row>
    <row r="43" spans="2:20" ht="18.5">
      <c r="B43" s="41" t="s">
        <v>90</v>
      </c>
      <c r="C43" s="14">
        <v>38</v>
      </c>
      <c r="D43" s="14" t="s">
        <v>22</v>
      </c>
      <c r="E43" s="18">
        <v>5</v>
      </c>
      <c r="F43" s="18">
        <v>2</v>
      </c>
      <c r="G43" s="18">
        <v>2</v>
      </c>
      <c r="H43" s="15">
        <v>760</v>
      </c>
      <c r="I43" s="15">
        <f t="shared" si="0"/>
        <v>70.606310399999998</v>
      </c>
      <c r="J43" s="16">
        <v>349000</v>
      </c>
      <c r="K43" s="20">
        <f t="shared" si="1"/>
        <v>459.21052631578948</v>
      </c>
      <c r="L43" s="16">
        <v>1800</v>
      </c>
      <c r="M43" s="16">
        <f t="shared" si="2"/>
        <v>21600</v>
      </c>
      <c r="N43" s="17">
        <f t="shared" si="3"/>
        <v>6.1891117478510026E-2</v>
      </c>
      <c r="O43" s="16">
        <f t="shared" si="8"/>
        <v>1185.6000000000001</v>
      </c>
      <c r="P43" s="16">
        <f t="shared" si="5"/>
        <v>349</v>
      </c>
      <c r="Q43" s="16">
        <f t="shared" si="6"/>
        <v>20065.400000000001</v>
      </c>
      <c r="R43" s="43">
        <f t="shared" si="7"/>
        <v>5.7493982808022925E-2</v>
      </c>
      <c r="S43" s="9"/>
      <c r="T43" s="9"/>
    </row>
    <row r="44" spans="2:20" ht="18.5">
      <c r="B44" s="41" t="s">
        <v>89</v>
      </c>
      <c r="C44" s="14">
        <v>39</v>
      </c>
      <c r="D44" s="14" t="s">
        <v>22</v>
      </c>
      <c r="E44" s="18">
        <v>5</v>
      </c>
      <c r="F44" s="18">
        <v>2</v>
      </c>
      <c r="G44" s="18">
        <v>1</v>
      </c>
      <c r="H44" s="15">
        <v>667</v>
      </c>
      <c r="I44" s="15">
        <f t="shared" si="0"/>
        <v>61.966327680000006</v>
      </c>
      <c r="J44" s="9">
        <v>349000</v>
      </c>
      <c r="K44" s="20">
        <f t="shared" si="1"/>
        <v>523.23838080959524</v>
      </c>
      <c r="L44" s="9">
        <v>1400</v>
      </c>
      <c r="M44" s="16">
        <f t="shared" si="2"/>
        <v>16800</v>
      </c>
      <c r="N44" s="17">
        <f t="shared" si="3"/>
        <v>4.8137535816618914E-2</v>
      </c>
      <c r="O44" s="16">
        <f t="shared" si="8"/>
        <v>1040.52</v>
      </c>
      <c r="P44" s="16">
        <f t="shared" si="5"/>
        <v>349</v>
      </c>
      <c r="Q44" s="16">
        <f t="shared" si="6"/>
        <v>15410.48</v>
      </c>
      <c r="R44" s="43">
        <f t="shared" si="7"/>
        <v>4.4156103151862462E-2</v>
      </c>
      <c r="S44" s="9"/>
      <c r="T44" s="9"/>
    </row>
    <row r="45" spans="2:20" s="80" customFormat="1" ht="18.5">
      <c r="B45" s="58" t="s">
        <v>88</v>
      </c>
      <c r="C45" s="59">
        <v>40</v>
      </c>
      <c r="D45" s="59" t="s">
        <v>22</v>
      </c>
      <c r="E45" s="60">
        <v>5</v>
      </c>
      <c r="F45" s="60">
        <v>1</v>
      </c>
      <c r="G45" s="60">
        <v>1</v>
      </c>
      <c r="H45" s="61">
        <v>509</v>
      </c>
      <c r="I45" s="61">
        <f t="shared" si="0"/>
        <v>47.287647360000001</v>
      </c>
      <c r="J45" s="62">
        <v>209000</v>
      </c>
      <c r="K45" s="79">
        <f t="shared" si="1"/>
        <v>410.6090373280943</v>
      </c>
      <c r="L45" s="62">
        <v>1200</v>
      </c>
      <c r="M45" s="63">
        <f t="shared" si="2"/>
        <v>14400</v>
      </c>
      <c r="N45" s="64">
        <f t="shared" si="3"/>
        <v>6.8899521531100474E-2</v>
      </c>
      <c r="O45" s="63">
        <f t="shared" si="8"/>
        <v>794.04000000000008</v>
      </c>
      <c r="P45" s="63">
        <f t="shared" si="5"/>
        <v>209</v>
      </c>
      <c r="Q45" s="63">
        <f t="shared" si="6"/>
        <v>13396.96</v>
      </c>
      <c r="R45" s="65">
        <f t="shared" si="7"/>
        <v>6.4100287081339705E-2</v>
      </c>
      <c r="S45" s="62" t="s">
        <v>160</v>
      </c>
      <c r="T45" s="62" t="s">
        <v>153</v>
      </c>
    </row>
    <row r="46" spans="2:20" ht="18.5">
      <c r="B46" s="41" t="s">
        <v>87</v>
      </c>
      <c r="C46" s="14">
        <v>41</v>
      </c>
      <c r="D46" s="14" t="s">
        <v>22</v>
      </c>
      <c r="E46" s="18">
        <v>5</v>
      </c>
      <c r="F46" s="18">
        <v>3</v>
      </c>
      <c r="G46" s="18">
        <v>2</v>
      </c>
      <c r="H46" s="15">
        <v>936</v>
      </c>
      <c r="I46" s="15">
        <f t="shared" si="0"/>
        <v>86.957245440000008</v>
      </c>
      <c r="J46" s="9">
        <v>399000</v>
      </c>
      <c r="K46" s="20">
        <f t="shared" si="1"/>
        <v>426.28205128205127</v>
      </c>
      <c r="L46" s="9">
        <v>2000</v>
      </c>
      <c r="M46" s="16">
        <f t="shared" si="2"/>
        <v>24000</v>
      </c>
      <c r="N46" s="17">
        <f t="shared" si="3"/>
        <v>6.0150375939849621E-2</v>
      </c>
      <c r="O46" s="16">
        <f t="shared" si="8"/>
        <v>1460.16</v>
      </c>
      <c r="P46" s="16">
        <f t="shared" si="5"/>
        <v>399</v>
      </c>
      <c r="Q46" s="16">
        <f t="shared" si="6"/>
        <v>22140.84</v>
      </c>
      <c r="R46" s="43">
        <f t="shared" si="7"/>
        <v>5.5490827067669175E-2</v>
      </c>
      <c r="S46" s="9"/>
      <c r="T46" s="9"/>
    </row>
    <row r="47" spans="2:20" ht="18.5">
      <c r="B47" s="58" t="s">
        <v>86</v>
      </c>
      <c r="C47" s="59">
        <v>42</v>
      </c>
      <c r="D47" s="59" t="s">
        <v>22</v>
      </c>
      <c r="E47" s="60">
        <v>5</v>
      </c>
      <c r="F47" s="60">
        <v>3</v>
      </c>
      <c r="G47" s="60">
        <v>2</v>
      </c>
      <c r="H47" s="61">
        <v>999</v>
      </c>
      <c r="I47" s="61">
        <f t="shared" si="0"/>
        <v>92.810136960000008</v>
      </c>
      <c r="J47" s="62">
        <v>399000</v>
      </c>
      <c r="K47" s="62">
        <v>399.4</v>
      </c>
      <c r="L47" s="62">
        <v>2000</v>
      </c>
      <c r="M47" s="63">
        <f t="shared" si="2"/>
        <v>24000</v>
      </c>
      <c r="N47" s="64">
        <f t="shared" si="3"/>
        <v>6.0150375939849621E-2</v>
      </c>
      <c r="O47" s="63">
        <f t="shared" si="8"/>
        <v>1558.44</v>
      </c>
      <c r="P47" s="63">
        <f t="shared" si="5"/>
        <v>399</v>
      </c>
      <c r="Q47" s="63">
        <f t="shared" si="6"/>
        <v>22042.560000000001</v>
      </c>
      <c r="R47" s="65">
        <f t="shared" si="7"/>
        <v>5.5244511278195491E-2</v>
      </c>
      <c r="S47" s="62" t="s">
        <v>146</v>
      </c>
      <c r="T47" s="62" t="s">
        <v>148</v>
      </c>
    </row>
    <row r="48" spans="2:20" ht="18.5">
      <c r="B48" s="42"/>
      <c r="C48" s="8"/>
      <c r="D48" s="8"/>
      <c r="E48" s="19"/>
      <c r="F48" s="19"/>
      <c r="G48" s="19"/>
      <c r="H48" s="8"/>
      <c r="I48" s="8"/>
      <c r="J48" s="9"/>
      <c r="K48" s="9"/>
      <c r="L48" s="9"/>
      <c r="M48" s="9"/>
      <c r="N48" s="10"/>
      <c r="O48" s="9">
        <f t="shared" si="8"/>
        <v>0</v>
      </c>
      <c r="P48" s="9"/>
      <c r="Q48" s="9"/>
      <c r="R48" s="44"/>
      <c r="S48" s="9"/>
      <c r="T48" s="9"/>
    </row>
    <row r="49" spans="2:20" ht="18.5">
      <c r="B49" s="42"/>
      <c r="C49" s="8"/>
      <c r="D49" s="8"/>
      <c r="E49" s="8"/>
      <c r="F49" s="8"/>
      <c r="G49" s="8"/>
      <c r="H49" s="8"/>
      <c r="I49" s="8"/>
      <c r="J49" s="9"/>
      <c r="K49" s="9"/>
      <c r="L49" s="9"/>
      <c r="M49" s="9"/>
      <c r="N49" s="10"/>
      <c r="O49" s="9">
        <f t="shared" si="8"/>
        <v>0</v>
      </c>
      <c r="P49" s="9"/>
      <c r="Q49" s="9"/>
      <c r="R49" s="44"/>
      <c r="S49" s="9"/>
      <c r="T49" s="9"/>
    </row>
    <row r="50" spans="2:20" s="4" customFormat="1" ht="18.5">
      <c r="B50" s="42"/>
      <c r="C50" s="8"/>
      <c r="D50" s="8"/>
      <c r="E50" s="8"/>
      <c r="F50" s="8"/>
      <c r="G50" s="8"/>
      <c r="H50" s="8"/>
      <c r="I50" s="8"/>
      <c r="J50" s="9"/>
      <c r="K50" s="9"/>
      <c r="L50" s="9"/>
      <c r="M50" s="9"/>
      <c r="N50" s="10"/>
      <c r="O50" s="9">
        <f t="shared" si="8"/>
        <v>0</v>
      </c>
      <c r="P50" s="9"/>
      <c r="Q50" s="9"/>
      <c r="R50" s="44"/>
      <c r="S50" s="16"/>
      <c r="T50" s="16"/>
    </row>
    <row r="51" spans="2:20" ht="18.5">
      <c r="B51" s="41"/>
      <c r="C51" s="14"/>
      <c r="D51" s="14"/>
      <c r="E51" s="14"/>
      <c r="F51" s="14"/>
      <c r="G51" s="14"/>
      <c r="H51" s="15">
        <f>SUM(H6:H50)</f>
        <v>24357</v>
      </c>
      <c r="I51" s="15">
        <f>SUM(I6:I50)</f>
        <v>2262.8393452799996</v>
      </c>
      <c r="J51" s="16">
        <f>SUM(J6:J50)</f>
        <v>10748000</v>
      </c>
      <c r="K51" s="16"/>
      <c r="L51" s="16"/>
      <c r="M51" s="16">
        <f>SUM(M6:M50)</f>
        <v>576600</v>
      </c>
      <c r="N51" s="17"/>
      <c r="O51" s="16">
        <f t="shared" si="8"/>
        <v>37996.92</v>
      </c>
      <c r="P51" s="16"/>
      <c r="Q51" s="16">
        <f>SUM(Q6:Q50)</f>
        <v>527855.08000000007</v>
      </c>
      <c r="R51" s="43"/>
      <c r="S51" s="9"/>
      <c r="T51" s="9"/>
    </row>
    <row r="52" spans="2:20" ht="18.5">
      <c r="B52" s="42"/>
      <c r="C52" s="8"/>
      <c r="D52" s="8"/>
      <c r="E52" s="8"/>
      <c r="F52" s="8"/>
      <c r="G52" s="8"/>
      <c r="H52" s="15"/>
      <c r="I52" s="15"/>
      <c r="J52" s="16"/>
      <c r="K52" s="16"/>
      <c r="L52" s="16"/>
      <c r="M52" s="16"/>
      <c r="N52" s="17"/>
      <c r="O52" s="16">
        <f t="shared" si="8"/>
        <v>0</v>
      </c>
      <c r="P52" s="16"/>
      <c r="Q52" s="16"/>
      <c r="R52" s="44"/>
      <c r="S52" s="9"/>
      <c r="T52" s="9"/>
    </row>
    <row r="53" spans="2:20" ht="18.5">
      <c r="B53" s="42"/>
      <c r="C53" s="8"/>
      <c r="D53" s="8"/>
      <c r="E53" s="8"/>
      <c r="F53" s="8"/>
      <c r="G53" s="8"/>
      <c r="H53" s="19"/>
      <c r="I53" s="19"/>
      <c r="J53" s="9"/>
      <c r="K53" s="9"/>
      <c r="L53" s="9"/>
      <c r="M53" s="9"/>
      <c r="N53" s="10"/>
      <c r="O53" s="9">
        <f t="shared" si="8"/>
        <v>0</v>
      </c>
      <c r="P53" s="9"/>
      <c r="Q53" s="9"/>
      <c r="R53" s="44"/>
      <c r="S53" s="9"/>
      <c r="T53" s="9"/>
    </row>
    <row r="54" spans="2:20" ht="18.5">
      <c r="B54" s="42"/>
      <c r="C54" s="8"/>
      <c r="D54" s="8"/>
      <c r="E54" s="8"/>
      <c r="F54" s="8"/>
      <c r="G54" s="8"/>
      <c r="H54" s="8"/>
      <c r="I54" s="8"/>
      <c r="J54" s="9"/>
      <c r="K54" s="9"/>
      <c r="L54" s="9"/>
      <c r="M54" s="9"/>
      <c r="N54" s="10"/>
      <c r="O54" s="9">
        <f t="shared" si="8"/>
        <v>0</v>
      </c>
      <c r="P54" s="9"/>
      <c r="Q54" s="9"/>
      <c r="R54" s="44"/>
      <c r="S54" s="9"/>
      <c r="T54" s="9"/>
    </row>
    <row r="55" spans="2:20" ht="18.5">
      <c r="B55" s="51" t="s">
        <v>85</v>
      </c>
      <c r="C55" s="52"/>
      <c r="D55" s="52"/>
      <c r="E55" s="52"/>
      <c r="F55" s="52"/>
      <c r="G55" s="52"/>
      <c r="H55" s="53">
        <v>60991</v>
      </c>
      <c r="I55" s="53"/>
      <c r="J55" s="54">
        <v>27280000</v>
      </c>
      <c r="K55" s="54">
        <v>447.28</v>
      </c>
      <c r="L55" s="54"/>
      <c r="M55" s="54">
        <v>1427400</v>
      </c>
      <c r="N55" s="55">
        <v>5.2299999999999999E-2</v>
      </c>
      <c r="O55" s="54">
        <f t="shared" si="8"/>
        <v>95145.96</v>
      </c>
      <c r="P55" s="54">
        <f>SUM(P3:P54)</f>
        <v>10748</v>
      </c>
      <c r="Q55" s="54">
        <v>1316562</v>
      </c>
      <c r="R55" s="56">
        <v>4.8000000000000001E-2</v>
      </c>
      <c r="S55" s="54"/>
      <c r="T55" s="54"/>
    </row>
  </sheetData>
  <mergeCells count="1">
    <mergeCell ref="B1:R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66" orientation="landscape" r:id="rId1"/>
  <headerFooter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10F2-A9FA-CA42-BC7F-F5DA1B0EC406}">
  <sheetPr>
    <tabColor rgb="FFFF0000"/>
    <pageSetUpPr fitToPage="1"/>
  </sheetPr>
  <dimension ref="A1:T52"/>
  <sheetViews>
    <sheetView tabSelected="1" workbookViewId="0">
      <selection activeCell="K13" sqref="K13"/>
    </sheetView>
  </sheetViews>
  <sheetFormatPr defaultColWidth="8.81640625" defaultRowHeight="14.5"/>
  <cols>
    <col min="1" max="1" width="6" customWidth="1"/>
    <col min="2" max="3" width="11.6328125" customWidth="1"/>
    <col min="4" max="4" width="12.453125" customWidth="1"/>
    <col min="5" max="5" width="19.36328125" customWidth="1"/>
    <col min="6" max="9" width="11.6328125" customWidth="1"/>
    <col min="10" max="10" width="17.453125" style="1" customWidth="1"/>
    <col min="11" max="11" width="14.1796875" style="1" customWidth="1"/>
    <col min="12" max="12" width="14.81640625" style="1" customWidth="1"/>
    <col min="13" max="13" width="14.1796875" style="1" customWidth="1"/>
    <col min="14" max="14" width="12.81640625" style="2" customWidth="1"/>
    <col min="15" max="15" width="14.1796875" style="1" customWidth="1"/>
    <col min="16" max="16" width="15.36328125" style="1" customWidth="1"/>
    <col min="17" max="17" width="15.6328125" style="1" customWidth="1"/>
    <col min="18" max="18" width="12.81640625" style="2" customWidth="1"/>
    <col min="19" max="19" width="13.81640625" customWidth="1"/>
    <col min="20" max="20" width="14.453125" customWidth="1"/>
  </cols>
  <sheetData>
    <row r="1" spans="1:20" s="21" customFormat="1" ht="34" customHeight="1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20" ht="18.5">
      <c r="B2" s="8" t="s">
        <v>1</v>
      </c>
      <c r="C2" s="8"/>
      <c r="D2" s="8"/>
      <c r="E2" s="8" t="s">
        <v>84</v>
      </c>
      <c r="F2" s="8"/>
      <c r="G2" s="8"/>
      <c r="H2" s="8"/>
      <c r="I2" s="8"/>
      <c r="J2" s="9"/>
      <c r="K2" s="9"/>
      <c r="L2" s="9"/>
      <c r="M2" s="9"/>
      <c r="N2" s="10"/>
      <c r="O2" s="9"/>
      <c r="P2" s="9"/>
      <c r="Q2" s="9"/>
      <c r="R2" s="10"/>
    </row>
    <row r="3" spans="1:20" ht="18.5">
      <c r="B3" s="8" t="s">
        <v>3</v>
      </c>
      <c r="C3" s="8"/>
      <c r="D3" s="8"/>
      <c r="E3" s="8"/>
      <c r="F3" s="8"/>
      <c r="G3" s="8"/>
      <c r="H3" s="8"/>
      <c r="I3" s="8"/>
      <c r="J3" s="9"/>
      <c r="K3" s="9"/>
      <c r="L3" s="9"/>
      <c r="M3" s="9"/>
      <c r="N3" s="10"/>
      <c r="O3" s="9"/>
      <c r="P3" s="9"/>
      <c r="Q3" s="9"/>
      <c r="R3" s="10"/>
    </row>
    <row r="4" spans="1:20" s="3" customFormat="1" ht="31.5" customHeight="1"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3" t="s">
        <v>16</v>
      </c>
      <c r="O4" s="12" t="s">
        <v>17</v>
      </c>
      <c r="P4" s="12" t="s">
        <v>18</v>
      </c>
      <c r="Q4" s="12" t="s">
        <v>83</v>
      </c>
      <c r="R4" s="13" t="s">
        <v>20</v>
      </c>
      <c r="S4" s="67" t="s">
        <v>150</v>
      </c>
      <c r="T4" s="68" t="s">
        <v>151</v>
      </c>
    </row>
    <row r="5" spans="1:20" s="4" customFormat="1" ht="18.5">
      <c r="B5" s="45" t="s">
        <v>129</v>
      </c>
      <c r="C5" s="46" t="s">
        <v>130</v>
      </c>
      <c r="D5" s="46" t="s">
        <v>131</v>
      </c>
      <c r="E5" s="46" t="s">
        <v>132</v>
      </c>
      <c r="F5" s="46" t="s">
        <v>133</v>
      </c>
      <c r="G5" s="46" t="s">
        <v>134</v>
      </c>
      <c r="H5" s="47" t="s">
        <v>135</v>
      </c>
      <c r="I5" s="47" t="s">
        <v>136</v>
      </c>
      <c r="J5" s="48" t="s">
        <v>137</v>
      </c>
      <c r="K5" s="48" t="s">
        <v>138</v>
      </c>
      <c r="L5" s="48" t="s">
        <v>139</v>
      </c>
      <c r="M5" s="48" t="s">
        <v>140</v>
      </c>
      <c r="N5" s="49" t="s">
        <v>141</v>
      </c>
      <c r="O5" s="48" t="s">
        <v>142</v>
      </c>
      <c r="P5" s="48" t="s">
        <v>143</v>
      </c>
      <c r="Q5" s="48" t="s">
        <v>144</v>
      </c>
      <c r="R5" s="50" t="s">
        <v>145</v>
      </c>
      <c r="S5" s="48" t="s">
        <v>147</v>
      </c>
      <c r="T5" s="48" t="s">
        <v>149</v>
      </c>
    </row>
    <row r="6" spans="1:20" s="4" customFormat="1" ht="18.5">
      <c r="B6" s="41" t="s">
        <v>82</v>
      </c>
      <c r="C6" s="14">
        <v>1</v>
      </c>
      <c r="D6" s="14" t="s">
        <v>22</v>
      </c>
      <c r="E6" s="14">
        <v>1</v>
      </c>
      <c r="F6" s="14">
        <v>2</v>
      </c>
      <c r="G6" s="14">
        <v>1</v>
      </c>
      <c r="H6" s="15">
        <v>703</v>
      </c>
      <c r="I6" s="15">
        <f t="shared" ref="I6:I47" si="0">H6*0.09290304</f>
        <v>65.310837120000002</v>
      </c>
      <c r="J6" s="16">
        <v>299000</v>
      </c>
      <c r="K6" s="16">
        <f t="shared" ref="K6:K47" si="1">J6/H6</f>
        <v>425.32005689900427</v>
      </c>
      <c r="L6" s="16">
        <v>1200</v>
      </c>
      <c r="M6" s="16">
        <f t="shared" ref="M6:M47" si="2">L6*12</f>
        <v>14400</v>
      </c>
      <c r="N6" s="17">
        <f t="shared" ref="N6:N47" si="3">M6/J6*100%</f>
        <v>4.8160535117056855E-2</v>
      </c>
      <c r="O6" s="16">
        <f t="shared" ref="O6:O52" si="4">1.56*H6</f>
        <v>1096.68</v>
      </c>
      <c r="P6" s="16">
        <f t="shared" ref="P6:P47" si="5">0.1%*J6</f>
        <v>299</v>
      </c>
      <c r="Q6" s="16">
        <f t="shared" ref="Q6:Q47" si="6">M6-O6-P6</f>
        <v>13004.32</v>
      </c>
      <c r="R6" s="43">
        <f t="shared" ref="R6:R47" si="7">Q6/J6</f>
        <v>4.3492709030100336E-2</v>
      </c>
      <c r="S6" s="48"/>
      <c r="T6" s="48"/>
    </row>
    <row r="7" spans="1:20" s="69" customFormat="1" ht="18.5">
      <c r="B7" s="58" t="s">
        <v>81</v>
      </c>
      <c r="C7" s="59">
        <v>2</v>
      </c>
      <c r="D7" s="59" t="s">
        <v>22</v>
      </c>
      <c r="E7" s="59">
        <v>1</v>
      </c>
      <c r="F7" s="59">
        <v>1</v>
      </c>
      <c r="G7" s="59">
        <v>1</v>
      </c>
      <c r="H7" s="61">
        <v>411</v>
      </c>
      <c r="I7" s="61">
        <f t="shared" si="0"/>
        <v>38.183149440000001</v>
      </c>
      <c r="J7" s="63">
        <v>199000</v>
      </c>
      <c r="K7" s="63">
        <f t="shared" si="1"/>
        <v>484.18491484184915</v>
      </c>
      <c r="L7" s="63">
        <v>950</v>
      </c>
      <c r="M7" s="63">
        <f t="shared" si="2"/>
        <v>11400</v>
      </c>
      <c r="N7" s="64">
        <f t="shared" si="3"/>
        <v>5.7286432160804021E-2</v>
      </c>
      <c r="O7" s="63">
        <f t="shared" si="4"/>
        <v>641.16</v>
      </c>
      <c r="P7" s="63">
        <f t="shared" si="5"/>
        <v>199</v>
      </c>
      <c r="Q7" s="63">
        <f t="shared" si="6"/>
        <v>10559.84</v>
      </c>
      <c r="R7" s="65">
        <f t="shared" si="7"/>
        <v>5.3064522613065331E-2</v>
      </c>
      <c r="S7" s="63" t="s">
        <v>163</v>
      </c>
      <c r="T7" s="63" t="s">
        <v>156</v>
      </c>
    </row>
    <row r="8" spans="1:20" s="69" customFormat="1" ht="18.5">
      <c r="B8" s="58" t="s">
        <v>80</v>
      </c>
      <c r="C8" s="59">
        <v>3</v>
      </c>
      <c r="D8" s="59" t="s">
        <v>22</v>
      </c>
      <c r="E8" s="59">
        <v>1</v>
      </c>
      <c r="F8" s="59">
        <v>1</v>
      </c>
      <c r="G8" s="59">
        <v>1</v>
      </c>
      <c r="H8" s="61">
        <v>489</v>
      </c>
      <c r="I8" s="61">
        <f t="shared" si="0"/>
        <v>45.429586560000004</v>
      </c>
      <c r="J8" s="63">
        <v>199000</v>
      </c>
      <c r="K8" s="63">
        <f t="shared" si="1"/>
        <v>406.95296523517385</v>
      </c>
      <c r="L8" s="63">
        <v>950</v>
      </c>
      <c r="M8" s="63">
        <f t="shared" si="2"/>
        <v>11400</v>
      </c>
      <c r="N8" s="64">
        <f t="shared" si="3"/>
        <v>5.7286432160804021E-2</v>
      </c>
      <c r="O8" s="63">
        <f t="shared" si="4"/>
        <v>762.84</v>
      </c>
      <c r="P8" s="63">
        <f t="shared" si="5"/>
        <v>199</v>
      </c>
      <c r="Q8" s="63">
        <f t="shared" si="6"/>
        <v>10438.16</v>
      </c>
      <c r="R8" s="65">
        <f t="shared" si="7"/>
        <v>5.2453065326633165E-2</v>
      </c>
      <c r="S8" s="63" t="s">
        <v>170</v>
      </c>
      <c r="T8" s="63" t="s">
        <v>156</v>
      </c>
    </row>
    <row r="9" spans="1:20" s="69" customFormat="1" ht="18.5">
      <c r="B9" s="58" t="s">
        <v>79</v>
      </c>
      <c r="C9" s="59">
        <v>4</v>
      </c>
      <c r="D9" s="59" t="s">
        <v>22</v>
      </c>
      <c r="E9" s="59">
        <v>1</v>
      </c>
      <c r="F9" s="59">
        <v>1</v>
      </c>
      <c r="G9" s="59">
        <v>1</v>
      </c>
      <c r="H9" s="61">
        <v>425</v>
      </c>
      <c r="I9" s="61">
        <f t="shared" si="0"/>
        <v>39.483792000000001</v>
      </c>
      <c r="J9" s="63">
        <v>199000</v>
      </c>
      <c r="K9" s="63">
        <f t="shared" si="1"/>
        <v>468.23529411764707</v>
      </c>
      <c r="L9" s="63">
        <v>950</v>
      </c>
      <c r="M9" s="63">
        <f t="shared" si="2"/>
        <v>11400</v>
      </c>
      <c r="N9" s="64">
        <f t="shared" si="3"/>
        <v>5.7286432160804021E-2</v>
      </c>
      <c r="O9" s="63">
        <f t="shared" si="4"/>
        <v>663</v>
      </c>
      <c r="P9" s="63">
        <f t="shared" si="5"/>
        <v>199</v>
      </c>
      <c r="Q9" s="63">
        <f t="shared" si="6"/>
        <v>10538</v>
      </c>
      <c r="R9" s="65">
        <f t="shared" si="7"/>
        <v>5.2954773869346737E-2</v>
      </c>
      <c r="S9" s="63" t="s">
        <v>155</v>
      </c>
      <c r="T9" s="63" t="s">
        <v>156</v>
      </c>
    </row>
    <row r="10" spans="1:20" s="4" customFormat="1" ht="18.5">
      <c r="B10" s="41" t="s">
        <v>78</v>
      </c>
      <c r="C10" s="14">
        <v>5</v>
      </c>
      <c r="D10" s="14" t="s">
        <v>22</v>
      </c>
      <c r="E10" s="14">
        <v>1</v>
      </c>
      <c r="F10" s="14">
        <v>2</v>
      </c>
      <c r="G10" s="14">
        <v>1</v>
      </c>
      <c r="H10" s="15">
        <v>605</v>
      </c>
      <c r="I10" s="15">
        <f t="shared" si="0"/>
        <v>56.206339200000002</v>
      </c>
      <c r="J10" s="16">
        <v>279000</v>
      </c>
      <c r="K10" s="16">
        <f t="shared" si="1"/>
        <v>461.15702479338842</v>
      </c>
      <c r="L10" s="16">
        <v>1200</v>
      </c>
      <c r="M10" s="16">
        <f t="shared" si="2"/>
        <v>14400</v>
      </c>
      <c r="N10" s="17">
        <f t="shared" si="3"/>
        <v>5.1612903225806452E-2</v>
      </c>
      <c r="O10" s="16">
        <f t="shared" si="4"/>
        <v>943.80000000000007</v>
      </c>
      <c r="P10" s="16">
        <f t="shared" si="5"/>
        <v>279</v>
      </c>
      <c r="Q10" s="16">
        <f t="shared" si="6"/>
        <v>13177.2</v>
      </c>
      <c r="R10" s="43">
        <f t="shared" si="7"/>
        <v>4.7230107526881726E-2</v>
      </c>
      <c r="S10" s="16"/>
      <c r="T10" s="16"/>
    </row>
    <row r="11" spans="1:20" s="69" customFormat="1" ht="18.5">
      <c r="B11" s="58" t="s">
        <v>77</v>
      </c>
      <c r="C11" s="59">
        <v>6</v>
      </c>
      <c r="D11" s="59" t="s">
        <v>22</v>
      </c>
      <c r="E11" s="59">
        <v>1</v>
      </c>
      <c r="F11" s="59">
        <v>2</v>
      </c>
      <c r="G11" s="59">
        <v>1</v>
      </c>
      <c r="H11" s="61">
        <v>660</v>
      </c>
      <c r="I11" s="61">
        <f t="shared" si="0"/>
        <v>61.316006400000006</v>
      </c>
      <c r="J11" s="63">
        <v>289000</v>
      </c>
      <c r="K11" s="63">
        <f t="shared" si="1"/>
        <v>437.87878787878788</v>
      </c>
      <c r="L11" s="63">
        <v>1200</v>
      </c>
      <c r="M11" s="63">
        <f t="shared" si="2"/>
        <v>14400</v>
      </c>
      <c r="N11" s="64">
        <f t="shared" si="3"/>
        <v>4.9826989619377163E-2</v>
      </c>
      <c r="O11" s="63">
        <f t="shared" si="4"/>
        <v>1029.6000000000001</v>
      </c>
      <c r="P11" s="63">
        <f t="shared" si="5"/>
        <v>289</v>
      </c>
      <c r="Q11" s="63">
        <f t="shared" si="6"/>
        <v>13081.4</v>
      </c>
      <c r="R11" s="65">
        <f t="shared" si="7"/>
        <v>4.5264359861591691E-2</v>
      </c>
      <c r="S11" s="63" t="s">
        <v>168</v>
      </c>
      <c r="T11" s="63" t="s">
        <v>156</v>
      </c>
    </row>
    <row r="12" spans="1:20" s="69" customFormat="1" ht="18.5">
      <c r="B12" s="58" t="s">
        <v>76</v>
      </c>
      <c r="C12" s="59">
        <v>7</v>
      </c>
      <c r="D12" s="59" t="s">
        <v>22</v>
      </c>
      <c r="E12" s="59">
        <v>1</v>
      </c>
      <c r="F12" s="59">
        <v>2</v>
      </c>
      <c r="G12" s="59">
        <v>1</v>
      </c>
      <c r="H12" s="61">
        <v>578</v>
      </c>
      <c r="I12" s="61">
        <f t="shared" si="0"/>
        <v>53.697957120000005</v>
      </c>
      <c r="J12" s="63">
        <v>289000</v>
      </c>
      <c r="K12" s="63">
        <f t="shared" si="1"/>
        <v>500</v>
      </c>
      <c r="L12" s="63">
        <v>1200</v>
      </c>
      <c r="M12" s="63">
        <f t="shared" si="2"/>
        <v>14400</v>
      </c>
      <c r="N12" s="64">
        <f t="shared" si="3"/>
        <v>4.9826989619377163E-2</v>
      </c>
      <c r="O12" s="63">
        <f t="shared" si="4"/>
        <v>901.68000000000006</v>
      </c>
      <c r="P12" s="63">
        <f t="shared" si="5"/>
        <v>289</v>
      </c>
      <c r="Q12" s="63">
        <f t="shared" si="6"/>
        <v>13209.32</v>
      </c>
      <c r="R12" s="65">
        <f t="shared" si="7"/>
        <v>4.5706989619377164E-2</v>
      </c>
      <c r="S12" s="63" t="s">
        <v>164</v>
      </c>
      <c r="T12" s="63" t="s">
        <v>156</v>
      </c>
    </row>
    <row r="13" spans="1:20" s="81" customFormat="1" ht="18.5">
      <c r="B13" s="41" t="s">
        <v>75</v>
      </c>
      <c r="C13" s="14">
        <v>8</v>
      </c>
      <c r="D13" s="14" t="s">
        <v>22</v>
      </c>
      <c r="E13" s="14">
        <v>1</v>
      </c>
      <c r="F13" s="14">
        <v>2</v>
      </c>
      <c r="G13" s="14">
        <v>1</v>
      </c>
      <c r="H13" s="15">
        <v>578</v>
      </c>
      <c r="I13" s="15">
        <f t="shared" si="0"/>
        <v>53.697957120000005</v>
      </c>
      <c r="J13" s="16">
        <v>289000</v>
      </c>
      <c r="K13" s="16">
        <f t="shared" si="1"/>
        <v>500</v>
      </c>
      <c r="L13" s="16">
        <v>1200</v>
      </c>
      <c r="M13" s="16">
        <f t="shared" si="2"/>
        <v>14400</v>
      </c>
      <c r="N13" s="17">
        <f t="shared" si="3"/>
        <v>4.9826989619377163E-2</v>
      </c>
      <c r="O13" s="16">
        <f t="shared" si="4"/>
        <v>901.68000000000006</v>
      </c>
      <c r="P13" s="16">
        <f t="shared" si="5"/>
        <v>289</v>
      </c>
      <c r="Q13" s="16">
        <f t="shared" si="6"/>
        <v>13209.32</v>
      </c>
      <c r="R13" s="43">
        <f t="shared" si="7"/>
        <v>4.5706989619377164E-2</v>
      </c>
      <c r="S13" s="16"/>
      <c r="T13" s="16"/>
    </row>
    <row r="14" spans="1:20" s="4" customFormat="1" ht="18.5">
      <c r="B14" s="41" t="s">
        <v>74</v>
      </c>
      <c r="C14" s="14">
        <v>9</v>
      </c>
      <c r="D14" s="14" t="s">
        <v>22</v>
      </c>
      <c r="E14" s="14">
        <v>1</v>
      </c>
      <c r="F14" s="14">
        <v>2</v>
      </c>
      <c r="G14" s="14">
        <v>1</v>
      </c>
      <c r="H14" s="15">
        <v>733</v>
      </c>
      <c r="I14" s="15">
        <f t="shared" si="0"/>
        <v>68.097928320000008</v>
      </c>
      <c r="J14" s="16">
        <v>299000</v>
      </c>
      <c r="K14" s="16">
        <f t="shared" si="1"/>
        <v>407.91268758526604</v>
      </c>
      <c r="L14" s="16">
        <v>1200</v>
      </c>
      <c r="M14" s="16">
        <f t="shared" si="2"/>
        <v>14400</v>
      </c>
      <c r="N14" s="17">
        <f t="shared" si="3"/>
        <v>4.8160535117056855E-2</v>
      </c>
      <c r="O14" s="16">
        <f t="shared" si="4"/>
        <v>1143.48</v>
      </c>
      <c r="P14" s="16">
        <f t="shared" si="5"/>
        <v>299</v>
      </c>
      <c r="Q14" s="16">
        <f t="shared" si="6"/>
        <v>12957.52</v>
      </c>
      <c r="R14" s="43">
        <f t="shared" si="7"/>
        <v>4.3336187290969899E-2</v>
      </c>
      <c r="S14" s="16"/>
      <c r="T14" s="16"/>
    </row>
    <row r="15" spans="1:20" s="4" customFormat="1" ht="18.5">
      <c r="B15" s="41" t="s">
        <v>73</v>
      </c>
      <c r="C15" s="14">
        <v>10</v>
      </c>
      <c r="D15" s="14" t="s">
        <v>22</v>
      </c>
      <c r="E15" s="14">
        <v>2</v>
      </c>
      <c r="F15" s="14">
        <v>2</v>
      </c>
      <c r="G15" s="14">
        <v>1</v>
      </c>
      <c r="H15" s="15">
        <v>703</v>
      </c>
      <c r="I15" s="15">
        <f t="shared" si="0"/>
        <v>65.310837120000002</v>
      </c>
      <c r="J15" s="16">
        <v>299000</v>
      </c>
      <c r="K15" s="16">
        <f t="shared" si="1"/>
        <v>425.32005689900427</v>
      </c>
      <c r="L15" s="16">
        <v>1200</v>
      </c>
      <c r="M15" s="16">
        <f t="shared" si="2"/>
        <v>14400</v>
      </c>
      <c r="N15" s="17">
        <f t="shared" si="3"/>
        <v>4.8160535117056855E-2</v>
      </c>
      <c r="O15" s="16">
        <f t="shared" si="4"/>
        <v>1096.68</v>
      </c>
      <c r="P15" s="16">
        <f t="shared" si="5"/>
        <v>299</v>
      </c>
      <c r="Q15" s="16">
        <f t="shared" si="6"/>
        <v>13004.32</v>
      </c>
      <c r="R15" s="43">
        <f t="shared" si="7"/>
        <v>4.3492709030100336E-2</v>
      </c>
      <c r="S15" s="16"/>
      <c r="T15" s="16"/>
    </row>
    <row r="16" spans="1:20" s="69" customFormat="1" ht="18.5">
      <c r="B16" s="58" t="s">
        <v>72</v>
      </c>
      <c r="C16" s="59">
        <v>11</v>
      </c>
      <c r="D16" s="59" t="s">
        <v>22</v>
      </c>
      <c r="E16" s="59">
        <v>2</v>
      </c>
      <c r="F16" s="59">
        <v>1</v>
      </c>
      <c r="G16" s="59">
        <v>1</v>
      </c>
      <c r="H16" s="61">
        <v>411</v>
      </c>
      <c r="I16" s="61">
        <f t="shared" si="0"/>
        <v>38.183149440000001</v>
      </c>
      <c r="J16" s="63">
        <v>199000</v>
      </c>
      <c r="K16" s="63">
        <f t="shared" si="1"/>
        <v>484.18491484184915</v>
      </c>
      <c r="L16" s="63">
        <v>950</v>
      </c>
      <c r="M16" s="63">
        <f t="shared" si="2"/>
        <v>11400</v>
      </c>
      <c r="N16" s="64">
        <f t="shared" si="3"/>
        <v>5.7286432160804021E-2</v>
      </c>
      <c r="O16" s="63">
        <f t="shared" si="4"/>
        <v>641.16</v>
      </c>
      <c r="P16" s="63">
        <f t="shared" si="5"/>
        <v>199</v>
      </c>
      <c r="Q16" s="63">
        <f t="shared" si="6"/>
        <v>10559.84</v>
      </c>
      <c r="R16" s="65">
        <f t="shared" si="7"/>
        <v>5.3064522613065331E-2</v>
      </c>
      <c r="S16" s="63" t="s">
        <v>154</v>
      </c>
      <c r="T16" s="63" t="s">
        <v>153</v>
      </c>
    </row>
    <row r="17" spans="2:20" s="69" customFormat="1" ht="18.5">
      <c r="B17" s="58" t="s">
        <v>71</v>
      </c>
      <c r="C17" s="59">
        <v>12</v>
      </c>
      <c r="D17" s="59" t="s">
        <v>22</v>
      </c>
      <c r="E17" s="59">
        <v>2</v>
      </c>
      <c r="F17" s="59">
        <v>1</v>
      </c>
      <c r="G17" s="59">
        <v>1</v>
      </c>
      <c r="H17" s="61">
        <v>489</v>
      </c>
      <c r="I17" s="61">
        <f t="shared" si="0"/>
        <v>45.429586560000004</v>
      </c>
      <c r="J17" s="63">
        <v>199000</v>
      </c>
      <c r="K17" s="63">
        <f t="shared" si="1"/>
        <v>406.95296523517385</v>
      </c>
      <c r="L17" s="63">
        <v>950</v>
      </c>
      <c r="M17" s="63">
        <f t="shared" si="2"/>
        <v>11400</v>
      </c>
      <c r="N17" s="64">
        <f t="shared" si="3"/>
        <v>5.7286432160804021E-2</v>
      </c>
      <c r="O17" s="63">
        <f t="shared" si="4"/>
        <v>762.84</v>
      </c>
      <c r="P17" s="63">
        <f t="shared" si="5"/>
        <v>199</v>
      </c>
      <c r="Q17" s="63">
        <f t="shared" si="6"/>
        <v>10438.16</v>
      </c>
      <c r="R17" s="65">
        <f t="shared" si="7"/>
        <v>5.2453065326633165E-2</v>
      </c>
      <c r="S17" s="63" t="s">
        <v>171</v>
      </c>
      <c r="T17" s="63" t="s">
        <v>156</v>
      </c>
    </row>
    <row r="18" spans="2:20" s="81" customFormat="1" ht="18.5">
      <c r="B18" s="41" t="s">
        <v>70</v>
      </c>
      <c r="C18" s="14">
        <v>13</v>
      </c>
      <c r="D18" s="14" t="s">
        <v>22</v>
      </c>
      <c r="E18" s="14">
        <v>2</v>
      </c>
      <c r="F18" s="14">
        <v>1</v>
      </c>
      <c r="G18" s="14">
        <v>1</v>
      </c>
      <c r="H18" s="15">
        <v>425</v>
      </c>
      <c r="I18" s="15">
        <f t="shared" si="0"/>
        <v>39.483792000000001</v>
      </c>
      <c r="J18" s="16">
        <v>199000</v>
      </c>
      <c r="K18" s="16">
        <f t="shared" si="1"/>
        <v>468.23529411764707</v>
      </c>
      <c r="L18" s="16">
        <v>950</v>
      </c>
      <c r="M18" s="16">
        <f t="shared" si="2"/>
        <v>11400</v>
      </c>
      <c r="N18" s="17">
        <f t="shared" si="3"/>
        <v>5.7286432160804021E-2</v>
      </c>
      <c r="O18" s="16">
        <f t="shared" si="4"/>
        <v>663</v>
      </c>
      <c r="P18" s="16">
        <f t="shared" si="5"/>
        <v>199</v>
      </c>
      <c r="Q18" s="16">
        <f t="shared" si="6"/>
        <v>10538</v>
      </c>
      <c r="R18" s="43">
        <f t="shared" si="7"/>
        <v>5.2954773869346737E-2</v>
      </c>
      <c r="S18" s="16"/>
      <c r="T18" s="16"/>
    </row>
    <row r="19" spans="2:20" s="4" customFormat="1" ht="18.5">
      <c r="B19" s="41" t="s">
        <v>69</v>
      </c>
      <c r="C19" s="14">
        <v>14</v>
      </c>
      <c r="D19" s="14" t="s">
        <v>22</v>
      </c>
      <c r="E19" s="14">
        <v>2</v>
      </c>
      <c r="F19" s="14">
        <v>1</v>
      </c>
      <c r="G19" s="14">
        <v>1</v>
      </c>
      <c r="H19" s="15">
        <v>605</v>
      </c>
      <c r="I19" s="15">
        <f t="shared" si="0"/>
        <v>56.206339200000002</v>
      </c>
      <c r="J19" s="16">
        <v>279000</v>
      </c>
      <c r="K19" s="16">
        <f t="shared" si="1"/>
        <v>461.15702479338842</v>
      </c>
      <c r="L19" s="16">
        <v>950</v>
      </c>
      <c r="M19" s="16">
        <f t="shared" si="2"/>
        <v>11400</v>
      </c>
      <c r="N19" s="17">
        <f t="shared" si="3"/>
        <v>4.0860215053763443E-2</v>
      </c>
      <c r="O19" s="16">
        <f t="shared" si="4"/>
        <v>943.80000000000007</v>
      </c>
      <c r="P19" s="16">
        <f t="shared" si="5"/>
        <v>279</v>
      </c>
      <c r="Q19" s="16">
        <f t="shared" si="6"/>
        <v>10177.200000000001</v>
      </c>
      <c r="R19" s="43">
        <f t="shared" si="7"/>
        <v>3.6477419354838711E-2</v>
      </c>
      <c r="S19" s="16"/>
      <c r="T19" s="16"/>
    </row>
    <row r="20" spans="2:20" s="4" customFormat="1" ht="18.5">
      <c r="B20" s="41" t="s">
        <v>68</v>
      </c>
      <c r="C20" s="14">
        <v>15</v>
      </c>
      <c r="D20" s="14" t="s">
        <v>22</v>
      </c>
      <c r="E20" s="14">
        <v>2</v>
      </c>
      <c r="F20" s="14">
        <v>1</v>
      </c>
      <c r="G20" s="14">
        <v>1</v>
      </c>
      <c r="H20" s="15">
        <v>660</v>
      </c>
      <c r="I20" s="15">
        <f t="shared" si="0"/>
        <v>61.316006400000006</v>
      </c>
      <c r="J20" s="16">
        <v>289000</v>
      </c>
      <c r="K20" s="16">
        <f t="shared" si="1"/>
        <v>437.87878787878788</v>
      </c>
      <c r="L20" s="16">
        <v>950</v>
      </c>
      <c r="M20" s="16">
        <f t="shared" si="2"/>
        <v>11400</v>
      </c>
      <c r="N20" s="17">
        <f t="shared" si="3"/>
        <v>3.9446366782006921E-2</v>
      </c>
      <c r="O20" s="16">
        <f t="shared" si="4"/>
        <v>1029.6000000000001</v>
      </c>
      <c r="P20" s="16">
        <f t="shared" si="5"/>
        <v>289</v>
      </c>
      <c r="Q20" s="16">
        <f t="shared" si="6"/>
        <v>10081.4</v>
      </c>
      <c r="R20" s="43">
        <f t="shared" si="7"/>
        <v>3.4883737024221449E-2</v>
      </c>
      <c r="S20" s="16"/>
      <c r="T20" s="16"/>
    </row>
    <row r="21" spans="2:20" s="4" customFormat="1" ht="18.5">
      <c r="B21" s="41" t="s">
        <v>67</v>
      </c>
      <c r="C21" s="14">
        <v>16</v>
      </c>
      <c r="D21" s="14" t="s">
        <v>22</v>
      </c>
      <c r="E21" s="14">
        <v>2</v>
      </c>
      <c r="F21" s="14">
        <v>2</v>
      </c>
      <c r="G21" s="14">
        <v>1</v>
      </c>
      <c r="H21" s="15">
        <v>578</v>
      </c>
      <c r="I21" s="15">
        <f t="shared" si="0"/>
        <v>53.697957120000005</v>
      </c>
      <c r="J21" s="16">
        <v>289000</v>
      </c>
      <c r="K21" s="16">
        <f t="shared" si="1"/>
        <v>500</v>
      </c>
      <c r="L21" s="16">
        <v>1200</v>
      </c>
      <c r="M21" s="16">
        <f t="shared" si="2"/>
        <v>14400</v>
      </c>
      <c r="N21" s="17">
        <f t="shared" si="3"/>
        <v>4.9826989619377163E-2</v>
      </c>
      <c r="O21" s="16">
        <f t="shared" si="4"/>
        <v>901.68000000000006</v>
      </c>
      <c r="P21" s="16">
        <f t="shared" si="5"/>
        <v>289</v>
      </c>
      <c r="Q21" s="16">
        <f t="shared" si="6"/>
        <v>13209.32</v>
      </c>
      <c r="R21" s="43">
        <f t="shared" si="7"/>
        <v>4.5706989619377164E-2</v>
      </c>
      <c r="S21" s="16"/>
      <c r="T21" s="16"/>
    </row>
    <row r="22" spans="2:20" s="4" customFormat="1" ht="18.5">
      <c r="B22" s="41" t="s">
        <v>66</v>
      </c>
      <c r="C22" s="14">
        <v>17</v>
      </c>
      <c r="D22" s="14" t="s">
        <v>22</v>
      </c>
      <c r="E22" s="14">
        <v>2</v>
      </c>
      <c r="F22" s="14">
        <v>2</v>
      </c>
      <c r="G22" s="14">
        <v>1</v>
      </c>
      <c r="H22" s="15">
        <v>578</v>
      </c>
      <c r="I22" s="15">
        <f t="shared" si="0"/>
        <v>53.697957120000005</v>
      </c>
      <c r="J22" s="16">
        <v>289000</v>
      </c>
      <c r="K22" s="16">
        <f t="shared" si="1"/>
        <v>500</v>
      </c>
      <c r="L22" s="16">
        <v>1200</v>
      </c>
      <c r="M22" s="16">
        <f t="shared" si="2"/>
        <v>14400</v>
      </c>
      <c r="N22" s="17">
        <f t="shared" si="3"/>
        <v>4.9826989619377163E-2</v>
      </c>
      <c r="O22" s="16">
        <f t="shared" si="4"/>
        <v>901.68000000000006</v>
      </c>
      <c r="P22" s="16">
        <f t="shared" si="5"/>
        <v>289</v>
      </c>
      <c r="Q22" s="16">
        <f t="shared" si="6"/>
        <v>13209.32</v>
      </c>
      <c r="R22" s="43">
        <f t="shared" si="7"/>
        <v>4.5706989619377164E-2</v>
      </c>
      <c r="S22" s="16"/>
      <c r="T22" s="16"/>
    </row>
    <row r="23" spans="2:20" s="4" customFormat="1" ht="18.5">
      <c r="B23" s="41" t="s">
        <v>65</v>
      </c>
      <c r="C23" s="14">
        <v>18</v>
      </c>
      <c r="D23" s="14" t="s">
        <v>22</v>
      </c>
      <c r="E23" s="14">
        <v>2</v>
      </c>
      <c r="F23" s="14">
        <v>2</v>
      </c>
      <c r="G23" s="14">
        <v>1</v>
      </c>
      <c r="H23" s="15">
        <v>733</v>
      </c>
      <c r="I23" s="15">
        <f t="shared" si="0"/>
        <v>68.097928320000008</v>
      </c>
      <c r="J23" s="16">
        <v>299000</v>
      </c>
      <c r="K23" s="16">
        <f t="shared" si="1"/>
        <v>407.91268758526604</v>
      </c>
      <c r="L23" s="16">
        <v>1200</v>
      </c>
      <c r="M23" s="16">
        <f t="shared" si="2"/>
        <v>14400</v>
      </c>
      <c r="N23" s="17">
        <f t="shared" si="3"/>
        <v>4.8160535117056855E-2</v>
      </c>
      <c r="O23" s="16">
        <f t="shared" si="4"/>
        <v>1143.48</v>
      </c>
      <c r="P23" s="16">
        <f t="shared" si="5"/>
        <v>299</v>
      </c>
      <c r="Q23" s="16">
        <f t="shared" si="6"/>
        <v>12957.52</v>
      </c>
      <c r="R23" s="43">
        <f t="shared" si="7"/>
        <v>4.3336187290969899E-2</v>
      </c>
      <c r="S23" s="16"/>
      <c r="T23" s="16"/>
    </row>
    <row r="24" spans="2:20" s="4" customFormat="1" ht="18.5">
      <c r="B24" s="41" t="s">
        <v>64</v>
      </c>
      <c r="C24" s="14">
        <v>19</v>
      </c>
      <c r="D24" s="14" t="s">
        <v>22</v>
      </c>
      <c r="E24" s="14">
        <v>3</v>
      </c>
      <c r="F24" s="14">
        <v>2</v>
      </c>
      <c r="G24" s="14">
        <v>1</v>
      </c>
      <c r="H24" s="15">
        <v>703</v>
      </c>
      <c r="I24" s="15">
        <f t="shared" si="0"/>
        <v>65.310837120000002</v>
      </c>
      <c r="J24" s="16">
        <v>299000</v>
      </c>
      <c r="K24" s="16">
        <f t="shared" si="1"/>
        <v>425.32005689900427</v>
      </c>
      <c r="L24" s="16">
        <v>1250</v>
      </c>
      <c r="M24" s="16">
        <f t="shared" si="2"/>
        <v>15000</v>
      </c>
      <c r="N24" s="17">
        <f t="shared" si="3"/>
        <v>5.016722408026756E-2</v>
      </c>
      <c r="O24" s="16">
        <f t="shared" si="4"/>
        <v>1096.68</v>
      </c>
      <c r="P24" s="16">
        <f t="shared" si="5"/>
        <v>299</v>
      </c>
      <c r="Q24" s="16">
        <f t="shared" si="6"/>
        <v>13604.32</v>
      </c>
      <c r="R24" s="43">
        <f t="shared" si="7"/>
        <v>4.5499397993311035E-2</v>
      </c>
      <c r="S24" s="16"/>
      <c r="T24" s="16"/>
    </row>
    <row r="25" spans="2:20" s="69" customFormat="1" ht="18.5">
      <c r="B25" s="58" t="s">
        <v>63</v>
      </c>
      <c r="C25" s="59">
        <v>20</v>
      </c>
      <c r="D25" s="59" t="str">
        <f t="shared" ref="D25:D46" si="8">D6</f>
        <v>FLAT</v>
      </c>
      <c r="E25" s="59">
        <v>3</v>
      </c>
      <c r="F25" s="59">
        <v>1</v>
      </c>
      <c r="G25" s="59">
        <v>1</v>
      </c>
      <c r="H25" s="61">
        <v>411</v>
      </c>
      <c r="I25" s="61">
        <f t="shared" si="0"/>
        <v>38.183149440000001</v>
      </c>
      <c r="J25" s="63">
        <v>199000</v>
      </c>
      <c r="K25" s="63">
        <f t="shared" si="1"/>
        <v>484.18491484184915</v>
      </c>
      <c r="L25" s="63">
        <v>975</v>
      </c>
      <c r="M25" s="63">
        <f t="shared" si="2"/>
        <v>11700</v>
      </c>
      <c r="N25" s="64">
        <f t="shared" si="3"/>
        <v>5.879396984924623E-2</v>
      </c>
      <c r="O25" s="63">
        <f t="shared" si="4"/>
        <v>641.16</v>
      </c>
      <c r="P25" s="63">
        <f t="shared" si="5"/>
        <v>199</v>
      </c>
      <c r="Q25" s="63">
        <f t="shared" si="6"/>
        <v>10859.84</v>
      </c>
      <c r="R25" s="65">
        <f t="shared" si="7"/>
        <v>5.457206030150754E-2</v>
      </c>
      <c r="S25" s="63" t="s">
        <v>167</v>
      </c>
      <c r="T25" s="63" t="s">
        <v>166</v>
      </c>
    </row>
    <row r="26" spans="2:20" s="69" customFormat="1" ht="18.5">
      <c r="B26" s="58" t="s">
        <v>62</v>
      </c>
      <c r="C26" s="59">
        <v>21</v>
      </c>
      <c r="D26" s="59" t="str">
        <f t="shared" si="8"/>
        <v>FLAT</v>
      </c>
      <c r="E26" s="59">
        <v>3</v>
      </c>
      <c r="F26" s="59">
        <v>1</v>
      </c>
      <c r="G26" s="59">
        <v>1</v>
      </c>
      <c r="H26" s="61">
        <v>489</v>
      </c>
      <c r="I26" s="61">
        <f t="shared" si="0"/>
        <v>45.429586560000004</v>
      </c>
      <c r="J26" s="63">
        <v>199000</v>
      </c>
      <c r="K26" s="63">
        <f t="shared" si="1"/>
        <v>406.95296523517385</v>
      </c>
      <c r="L26" s="63">
        <v>975</v>
      </c>
      <c r="M26" s="63">
        <f t="shared" si="2"/>
        <v>11700</v>
      </c>
      <c r="N26" s="64">
        <f t="shared" si="3"/>
        <v>5.879396984924623E-2</v>
      </c>
      <c r="O26" s="63">
        <f t="shared" si="4"/>
        <v>762.84</v>
      </c>
      <c r="P26" s="63">
        <f t="shared" si="5"/>
        <v>199</v>
      </c>
      <c r="Q26" s="63">
        <f t="shared" si="6"/>
        <v>10738.16</v>
      </c>
      <c r="R26" s="65">
        <f t="shared" si="7"/>
        <v>5.3960603015075374E-2</v>
      </c>
      <c r="S26" s="63" t="s">
        <v>172</v>
      </c>
      <c r="T26" s="63" t="s">
        <v>153</v>
      </c>
    </row>
    <row r="27" spans="2:20" s="81" customFormat="1" ht="18.5">
      <c r="B27" s="41" t="s">
        <v>61</v>
      </c>
      <c r="C27" s="14">
        <v>22</v>
      </c>
      <c r="D27" s="14" t="str">
        <f t="shared" si="8"/>
        <v>FLAT</v>
      </c>
      <c r="E27" s="14">
        <v>3</v>
      </c>
      <c r="F27" s="14">
        <v>1</v>
      </c>
      <c r="G27" s="14">
        <v>1</v>
      </c>
      <c r="H27" s="15">
        <v>425</v>
      </c>
      <c r="I27" s="15">
        <f t="shared" si="0"/>
        <v>39.483792000000001</v>
      </c>
      <c r="J27" s="16">
        <v>199000</v>
      </c>
      <c r="K27" s="16">
        <f t="shared" si="1"/>
        <v>468.23529411764707</v>
      </c>
      <c r="L27" s="16">
        <v>975</v>
      </c>
      <c r="M27" s="16">
        <f t="shared" si="2"/>
        <v>11700</v>
      </c>
      <c r="N27" s="17">
        <f t="shared" si="3"/>
        <v>5.879396984924623E-2</v>
      </c>
      <c r="O27" s="16">
        <f t="shared" si="4"/>
        <v>663</v>
      </c>
      <c r="P27" s="16">
        <f t="shared" si="5"/>
        <v>199</v>
      </c>
      <c r="Q27" s="16">
        <f t="shared" si="6"/>
        <v>10838</v>
      </c>
      <c r="R27" s="43">
        <f t="shared" si="7"/>
        <v>5.4462311557788946E-2</v>
      </c>
      <c r="S27" s="16"/>
      <c r="T27" s="16"/>
    </row>
    <row r="28" spans="2:20" s="4" customFormat="1" ht="18.5">
      <c r="B28" s="41" t="s">
        <v>60</v>
      </c>
      <c r="C28" s="14">
        <v>23</v>
      </c>
      <c r="D28" s="14" t="str">
        <f t="shared" si="8"/>
        <v>FLAT</v>
      </c>
      <c r="E28" s="14">
        <v>3</v>
      </c>
      <c r="F28" s="18">
        <v>2</v>
      </c>
      <c r="G28" s="14">
        <v>1</v>
      </c>
      <c r="H28" s="15">
        <v>605</v>
      </c>
      <c r="I28" s="15">
        <f t="shared" si="0"/>
        <v>56.206339200000002</v>
      </c>
      <c r="J28" s="16">
        <v>279000</v>
      </c>
      <c r="K28" s="16">
        <f t="shared" si="1"/>
        <v>461.15702479338842</v>
      </c>
      <c r="L28" s="16">
        <v>1250</v>
      </c>
      <c r="M28" s="16">
        <f t="shared" si="2"/>
        <v>15000</v>
      </c>
      <c r="N28" s="17">
        <f t="shared" si="3"/>
        <v>5.3763440860215055E-2</v>
      </c>
      <c r="O28" s="16">
        <f t="shared" si="4"/>
        <v>943.80000000000007</v>
      </c>
      <c r="P28" s="16">
        <f t="shared" si="5"/>
        <v>279</v>
      </c>
      <c r="Q28" s="16">
        <f t="shared" si="6"/>
        <v>13777.2</v>
      </c>
      <c r="R28" s="43">
        <f t="shared" si="7"/>
        <v>4.9380645161290322E-2</v>
      </c>
      <c r="S28" s="16"/>
      <c r="T28" s="16"/>
    </row>
    <row r="29" spans="2:20" s="4" customFormat="1" ht="18.5">
      <c r="B29" s="41" t="s">
        <v>59</v>
      </c>
      <c r="C29" s="14">
        <v>24</v>
      </c>
      <c r="D29" s="14" t="str">
        <f t="shared" si="8"/>
        <v>FLAT</v>
      </c>
      <c r="E29" s="14">
        <v>3</v>
      </c>
      <c r="F29" s="18">
        <v>2</v>
      </c>
      <c r="G29" s="14">
        <v>1</v>
      </c>
      <c r="H29" s="15">
        <v>660</v>
      </c>
      <c r="I29" s="15">
        <f t="shared" si="0"/>
        <v>61.316006400000006</v>
      </c>
      <c r="J29" s="16">
        <v>289000</v>
      </c>
      <c r="K29" s="16">
        <f t="shared" si="1"/>
        <v>437.87878787878788</v>
      </c>
      <c r="L29" s="16">
        <v>1250</v>
      </c>
      <c r="M29" s="16">
        <f t="shared" si="2"/>
        <v>15000</v>
      </c>
      <c r="N29" s="17">
        <f t="shared" si="3"/>
        <v>5.1903114186851208E-2</v>
      </c>
      <c r="O29" s="16">
        <f t="shared" si="4"/>
        <v>1029.6000000000001</v>
      </c>
      <c r="P29" s="16">
        <f t="shared" si="5"/>
        <v>289</v>
      </c>
      <c r="Q29" s="16">
        <f t="shared" si="6"/>
        <v>13681.4</v>
      </c>
      <c r="R29" s="43">
        <f t="shared" si="7"/>
        <v>4.7340484429065743E-2</v>
      </c>
      <c r="S29" s="16"/>
      <c r="T29" s="16"/>
    </row>
    <row r="30" spans="2:20" s="69" customFormat="1" ht="18.5">
      <c r="B30" s="58" t="s">
        <v>58</v>
      </c>
      <c r="C30" s="59">
        <v>25</v>
      </c>
      <c r="D30" s="59" t="str">
        <f t="shared" si="8"/>
        <v>FLAT</v>
      </c>
      <c r="E30" s="59">
        <v>3</v>
      </c>
      <c r="F30" s="60">
        <v>1</v>
      </c>
      <c r="G30" s="59">
        <v>1</v>
      </c>
      <c r="H30" s="61">
        <v>515</v>
      </c>
      <c r="I30" s="61">
        <f t="shared" si="0"/>
        <v>47.845065600000005</v>
      </c>
      <c r="J30" s="63">
        <v>269000</v>
      </c>
      <c r="K30" s="63">
        <f t="shared" si="1"/>
        <v>522.33009708737859</v>
      </c>
      <c r="L30" s="63">
        <v>975</v>
      </c>
      <c r="M30" s="63">
        <f t="shared" si="2"/>
        <v>11700</v>
      </c>
      <c r="N30" s="64">
        <f t="shared" si="3"/>
        <v>4.3494423791821564E-2</v>
      </c>
      <c r="O30" s="63">
        <f t="shared" si="4"/>
        <v>803.4</v>
      </c>
      <c r="P30" s="63">
        <f t="shared" si="5"/>
        <v>269</v>
      </c>
      <c r="Q30" s="63">
        <f t="shared" si="6"/>
        <v>10627.6</v>
      </c>
      <c r="R30" s="65">
        <f t="shared" si="7"/>
        <v>3.9507806691449814E-2</v>
      </c>
      <c r="S30" s="63" t="s">
        <v>158</v>
      </c>
      <c r="T30" s="63" t="s">
        <v>153</v>
      </c>
    </row>
    <row r="31" spans="2:20" s="81" customFormat="1" ht="18.5">
      <c r="B31" s="41" t="s">
        <v>57</v>
      </c>
      <c r="C31" s="14">
        <v>26</v>
      </c>
      <c r="D31" s="14" t="str">
        <f t="shared" si="8"/>
        <v>FLAT</v>
      </c>
      <c r="E31" s="14">
        <v>3</v>
      </c>
      <c r="F31" s="18">
        <v>1</v>
      </c>
      <c r="G31" s="14">
        <v>1</v>
      </c>
      <c r="H31" s="15">
        <v>515</v>
      </c>
      <c r="I31" s="15">
        <f t="shared" si="0"/>
        <v>47.845065600000005</v>
      </c>
      <c r="J31" s="16">
        <v>269000</v>
      </c>
      <c r="K31" s="16">
        <f t="shared" si="1"/>
        <v>522.33009708737859</v>
      </c>
      <c r="L31" s="16">
        <v>975</v>
      </c>
      <c r="M31" s="16">
        <f t="shared" si="2"/>
        <v>11700</v>
      </c>
      <c r="N31" s="17">
        <f t="shared" si="3"/>
        <v>4.3494423791821564E-2</v>
      </c>
      <c r="O31" s="16">
        <f t="shared" si="4"/>
        <v>803.4</v>
      </c>
      <c r="P31" s="16">
        <f t="shared" si="5"/>
        <v>269</v>
      </c>
      <c r="Q31" s="16">
        <f t="shared" si="6"/>
        <v>10627.6</v>
      </c>
      <c r="R31" s="43">
        <f t="shared" si="7"/>
        <v>3.9507806691449814E-2</v>
      </c>
      <c r="S31" s="16"/>
      <c r="T31" s="16"/>
    </row>
    <row r="32" spans="2:20" s="4" customFormat="1" ht="18.5">
      <c r="B32" s="41" t="s">
        <v>56</v>
      </c>
      <c r="C32" s="14">
        <v>27</v>
      </c>
      <c r="D32" s="14" t="str">
        <f t="shared" si="8"/>
        <v>FLAT</v>
      </c>
      <c r="E32" s="14">
        <v>3</v>
      </c>
      <c r="F32" s="18">
        <v>2</v>
      </c>
      <c r="G32" s="14">
        <v>1</v>
      </c>
      <c r="H32" s="15">
        <v>733</v>
      </c>
      <c r="I32" s="15">
        <f t="shared" si="0"/>
        <v>68.097928320000008</v>
      </c>
      <c r="J32" s="16">
        <v>299000</v>
      </c>
      <c r="K32" s="16">
        <f t="shared" si="1"/>
        <v>407.91268758526604</v>
      </c>
      <c r="L32" s="16">
        <v>1250</v>
      </c>
      <c r="M32" s="16">
        <f t="shared" si="2"/>
        <v>15000</v>
      </c>
      <c r="N32" s="17">
        <f t="shared" si="3"/>
        <v>5.016722408026756E-2</v>
      </c>
      <c r="O32" s="16">
        <f t="shared" si="4"/>
        <v>1143.48</v>
      </c>
      <c r="P32" s="16">
        <f t="shared" si="5"/>
        <v>299</v>
      </c>
      <c r="Q32" s="16">
        <f t="shared" si="6"/>
        <v>13557.52</v>
      </c>
      <c r="R32" s="43">
        <f t="shared" si="7"/>
        <v>4.5342876254180604E-2</v>
      </c>
      <c r="S32" s="16"/>
      <c r="T32" s="16"/>
    </row>
    <row r="33" spans="2:20" s="4" customFormat="1" ht="18.5">
      <c r="B33" s="41" t="s">
        <v>55</v>
      </c>
      <c r="C33" s="14">
        <v>28</v>
      </c>
      <c r="D33" s="14" t="str">
        <f t="shared" si="8"/>
        <v>FLAT</v>
      </c>
      <c r="E33" s="18">
        <v>4</v>
      </c>
      <c r="F33" s="18">
        <v>2</v>
      </c>
      <c r="G33" s="14">
        <v>1</v>
      </c>
      <c r="H33" s="15">
        <v>703</v>
      </c>
      <c r="I33" s="15">
        <f t="shared" si="0"/>
        <v>65.310837120000002</v>
      </c>
      <c r="J33" s="16">
        <v>299000</v>
      </c>
      <c r="K33" s="16">
        <f t="shared" si="1"/>
        <v>425.32005689900427</v>
      </c>
      <c r="L33" s="16">
        <v>1250</v>
      </c>
      <c r="M33" s="16">
        <f t="shared" si="2"/>
        <v>15000</v>
      </c>
      <c r="N33" s="17">
        <f t="shared" si="3"/>
        <v>5.016722408026756E-2</v>
      </c>
      <c r="O33" s="16">
        <f t="shared" si="4"/>
        <v>1096.68</v>
      </c>
      <c r="P33" s="16">
        <f t="shared" si="5"/>
        <v>299</v>
      </c>
      <c r="Q33" s="16">
        <f t="shared" si="6"/>
        <v>13604.32</v>
      </c>
      <c r="R33" s="43">
        <f t="shared" si="7"/>
        <v>4.5499397993311035E-2</v>
      </c>
      <c r="S33" s="16"/>
      <c r="T33" s="16"/>
    </row>
    <row r="34" spans="2:20" s="4" customFormat="1" ht="18.5">
      <c r="B34" s="41" t="s">
        <v>54</v>
      </c>
      <c r="C34" s="14">
        <v>29</v>
      </c>
      <c r="D34" s="14" t="str">
        <f t="shared" si="8"/>
        <v>FLAT</v>
      </c>
      <c r="E34" s="18">
        <v>4</v>
      </c>
      <c r="F34" s="18">
        <v>1</v>
      </c>
      <c r="G34" s="14">
        <v>1</v>
      </c>
      <c r="H34" s="15">
        <v>411</v>
      </c>
      <c r="I34" s="15">
        <f t="shared" si="0"/>
        <v>38.183149440000001</v>
      </c>
      <c r="J34" s="16">
        <v>199000</v>
      </c>
      <c r="K34" s="16">
        <f t="shared" si="1"/>
        <v>484.18491484184915</v>
      </c>
      <c r="L34" s="16">
        <v>975</v>
      </c>
      <c r="M34" s="16">
        <f t="shared" si="2"/>
        <v>11700</v>
      </c>
      <c r="N34" s="17">
        <f t="shared" si="3"/>
        <v>5.879396984924623E-2</v>
      </c>
      <c r="O34" s="16">
        <f t="shared" si="4"/>
        <v>641.16</v>
      </c>
      <c r="P34" s="16">
        <f t="shared" si="5"/>
        <v>199</v>
      </c>
      <c r="Q34" s="16">
        <f t="shared" si="6"/>
        <v>10859.84</v>
      </c>
      <c r="R34" s="43">
        <f t="shared" si="7"/>
        <v>5.457206030150754E-2</v>
      </c>
      <c r="S34" s="16"/>
      <c r="T34" s="16"/>
    </row>
    <row r="35" spans="2:20" s="69" customFormat="1" ht="18.5">
      <c r="B35" s="58" t="s">
        <v>53</v>
      </c>
      <c r="C35" s="59">
        <v>30</v>
      </c>
      <c r="D35" s="59" t="str">
        <f t="shared" si="8"/>
        <v>FLAT</v>
      </c>
      <c r="E35" s="60">
        <v>4</v>
      </c>
      <c r="F35" s="60">
        <v>1</v>
      </c>
      <c r="G35" s="59">
        <v>1</v>
      </c>
      <c r="H35" s="61">
        <v>489</v>
      </c>
      <c r="I35" s="61">
        <f t="shared" si="0"/>
        <v>45.429586560000004</v>
      </c>
      <c r="J35" s="63">
        <v>199000</v>
      </c>
      <c r="K35" s="63">
        <f t="shared" si="1"/>
        <v>406.95296523517385</v>
      </c>
      <c r="L35" s="63">
        <v>975</v>
      </c>
      <c r="M35" s="63">
        <f t="shared" si="2"/>
        <v>11700</v>
      </c>
      <c r="N35" s="64">
        <f t="shared" si="3"/>
        <v>5.879396984924623E-2</v>
      </c>
      <c r="O35" s="63">
        <f t="shared" si="4"/>
        <v>762.84</v>
      </c>
      <c r="P35" s="63">
        <f t="shared" si="5"/>
        <v>199</v>
      </c>
      <c r="Q35" s="63">
        <f t="shared" si="6"/>
        <v>10738.16</v>
      </c>
      <c r="R35" s="65">
        <f t="shared" si="7"/>
        <v>5.3960603015075374E-2</v>
      </c>
      <c r="S35" s="63" t="s">
        <v>162</v>
      </c>
      <c r="T35" s="63" t="s">
        <v>156</v>
      </c>
    </row>
    <row r="36" spans="2:20" s="4" customFormat="1" ht="18.5">
      <c r="B36" s="41" t="s">
        <v>52</v>
      </c>
      <c r="C36" s="14">
        <v>31</v>
      </c>
      <c r="D36" s="14" t="str">
        <f t="shared" si="8"/>
        <v>FLAT</v>
      </c>
      <c r="E36" s="18">
        <v>4</v>
      </c>
      <c r="F36" s="18">
        <v>1</v>
      </c>
      <c r="G36" s="14">
        <v>1</v>
      </c>
      <c r="H36" s="15">
        <v>425</v>
      </c>
      <c r="I36" s="15">
        <f t="shared" si="0"/>
        <v>39.483792000000001</v>
      </c>
      <c r="J36" s="16">
        <v>199000</v>
      </c>
      <c r="K36" s="16">
        <f t="shared" si="1"/>
        <v>468.23529411764707</v>
      </c>
      <c r="L36" s="16">
        <v>975</v>
      </c>
      <c r="M36" s="16">
        <f t="shared" si="2"/>
        <v>11700</v>
      </c>
      <c r="N36" s="17">
        <f t="shared" si="3"/>
        <v>5.879396984924623E-2</v>
      </c>
      <c r="O36" s="16">
        <f t="shared" si="4"/>
        <v>663</v>
      </c>
      <c r="P36" s="16">
        <f t="shared" si="5"/>
        <v>199</v>
      </c>
      <c r="Q36" s="16">
        <f t="shared" si="6"/>
        <v>10838</v>
      </c>
      <c r="R36" s="43">
        <f t="shared" si="7"/>
        <v>5.4462311557788946E-2</v>
      </c>
      <c r="S36" s="16"/>
      <c r="T36" s="16"/>
    </row>
    <row r="37" spans="2:20" s="69" customFormat="1" ht="18.5">
      <c r="B37" s="58" t="s">
        <v>51</v>
      </c>
      <c r="C37" s="59">
        <v>32</v>
      </c>
      <c r="D37" s="59" t="str">
        <f t="shared" si="8"/>
        <v>FLAT</v>
      </c>
      <c r="E37" s="60">
        <v>4</v>
      </c>
      <c r="F37" s="60">
        <v>1</v>
      </c>
      <c r="G37" s="59">
        <v>1</v>
      </c>
      <c r="H37" s="61">
        <v>509</v>
      </c>
      <c r="I37" s="61">
        <f t="shared" si="0"/>
        <v>47.287647360000001</v>
      </c>
      <c r="J37" s="63">
        <v>209000</v>
      </c>
      <c r="K37" s="63">
        <f t="shared" si="1"/>
        <v>410.6090373280943</v>
      </c>
      <c r="L37" s="63">
        <v>975</v>
      </c>
      <c r="M37" s="63">
        <f t="shared" si="2"/>
        <v>11700</v>
      </c>
      <c r="N37" s="64">
        <f t="shared" si="3"/>
        <v>5.5980861244019138E-2</v>
      </c>
      <c r="O37" s="63">
        <f t="shared" si="4"/>
        <v>794.04000000000008</v>
      </c>
      <c r="P37" s="63">
        <f t="shared" si="5"/>
        <v>209</v>
      </c>
      <c r="Q37" s="63">
        <f t="shared" si="6"/>
        <v>10696.96</v>
      </c>
      <c r="R37" s="65">
        <f t="shared" si="7"/>
        <v>5.1181626794258368E-2</v>
      </c>
      <c r="S37" s="63" t="s">
        <v>152</v>
      </c>
      <c r="T37" s="63" t="s">
        <v>153</v>
      </c>
    </row>
    <row r="38" spans="2:20" s="4" customFormat="1" ht="18.5">
      <c r="B38" s="41" t="s">
        <v>50</v>
      </c>
      <c r="C38" s="14">
        <v>33</v>
      </c>
      <c r="D38" s="14" t="str">
        <f t="shared" si="8"/>
        <v>FLAT</v>
      </c>
      <c r="E38" s="18">
        <v>4</v>
      </c>
      <c r="F38" s="18">
        <v>1</v>
      </c>
      <c r="G38" s="14">
        <v>1</v>
      </c>
      <c r="H38" s="15">
        <v>564</v>
      </c>
      <c r="I38" s="15">
        <f t="shared" si="0"/>
        <v>52.397314560000005</v>
      </c>
      <c r="J38" s="16">
        <v>229000</v>
      </c>
      <c r="K38" s="16">
        <f t="shared" si="1"/>
        <v>406.02836879432624</v>
      </c>
      <c r="L38" s="16">
        <v>975</v>
      </c>
      <c r="M38" s="16">
        <f t="shared" si="2"/>
        <v>11700</v>
      </c>
      <c r="N38" s="17">
        <f t="shared" si="3"/>
        <v>5.1091703056768557E-2</v>
      </c>
      <c r="O38" s="16">
        <f t="shared" si="4"/>
        <v>879.84</v>
      </c>
      <c r="P38" s="16">
        <f t="shared" si="5"/>
        <v>229</v>
      </c>
      <c r="Q38" s="16">
        <f t="shared" si="6"/>
        <v>10591.16</v>
      </c>
      <c r="R38" s="43">
        <f t="shared" si="7"/>
        <v>4.6249606986899561E-2</v>
      </c>
      <c r="S38" s="16"/>
      <c r="T38" s="16"/>
    </row>
    <row r="39" spans="2:20" s="4" customFormat="1" ht="18.5">
      <c r="B39" s="41" t="s">
        <v>49</v>
      </c>
      <c r="C39" s="14">
        <v>34</v>
      </c>
      <c r="D39" s="14" t="str">
        <f t="shared" si="8"/>
        <v>FLAT</v>
      </c>
      <c r="E39" s="18">
        <v>4</v>
      </c>
      <c r="F39" s="18">
        <v>1</v>
      </c>
      <c r="G39" s="14">
        <v>1</v>
      </c>
      <c r="H39" s="15">
        <v>478</v>
      </c>
      <c r="I39" s="15">
        <f t="shared" si="0"/>
        <v>44.407653120000006</v>
      </c>
      <c r="J39" s="16">
        <v>269000</v>
      </c>
      <c r="K39" s="16">
        <f t="shared" si="1"/>
        <v>562.76150627615061</v>
      </c>
      <c r="L39" s="16">
        <v>975</v>
      </c>
      <c r="M39" s="16">
        <f t="shared" si="2"/>
        <v>11700</v>
      </c>
      <c r="N39" s="17">
        <f t="shared" si="3"/>
        <v>4.3494423791821564E-2</v>
      </c>
      <c r="O39" s="16">
        <f t="shared" si="4"/>
        <v>745.68000000000006</v>
      </c>
      <c r="P39" s="16">
        <f t="shared" si="5"/>
        <v>269</v>
      </c>
      <c r="Q39" s="16">
        <f t="shared" si="6"/>
        <v>10685.32</v>
      </c>
      <c r="R39" s="43">
        <f t="shared" si="7"/>
        <v>3.9722379182156133E-2</v>
      </c>
      <c r="S39" s="16"/>
      <c r="T39" s="16"/>
    </row>
    <row r="40" spans="2:20" s="4" customFormat="1" ht="18.5">
      <c r="B40" s="41" t="s">
        <v>48</v>
      </c>
      <c r="C40" s="14">
        <v>35</v>
      </c>
      <c r="D40" s="14" t="str">
        <f t="shared" si="8"/>
        <v>FLAT</v>
      </c>
      <c r="E40" s="18">
        <v>4</v>
      </c>
      <c r="F40" s="18">
        <v>1</v>
      </c>
      <c r="G40" s="14">
        <v>1</v>
      </c>
      <c r="H40" s="15">
        <v>478</v>
      </c>
      <c r="I40" s="15">
        <f t="shared" si="0"/>
        <v>44.407653120000006</v>
      </c>
      <c r="J40" s="16">
        <v>269000</v>
      </c>
      <c r="K40" s="16">
        <f t="shared" si="1"/>
        <v>562.76150627615061</v>
      </c>
      <c r="L40" s="16">
        <v>975</v>
      </c>
      <c r="M40" s="16">
        <f t="shared" si="2"/>
        <v>11700</v>
      </c>
      <c r="N40" s="17">
        <f t="shared" si="3"/>
        <v>4.3494423791821564E-2</v>
      </c>
      <c r="O40" s="16">
        <f t="shared" si="4"/>
        <v>745.68000000000006</v>
      </c>
      <c r="P40" s="16">
        <f t="shared" si="5"/>
        <v>269</v>
      </c>
      <c r="Q40" s="16">
        <f t="shared" si="6"/>
        <v>10685.32</v>
      </c>
      <c r="R40" s="43">
        <f t="shared" si="7"/>
        <v>3.9722379182156133E-2</v>
      </c>
      <c r="S40" s="16"/>
      <c r="T40" s="16"/>
    </row>
    <row r="41" spans="2:20" s="4" customFormat="1" ht="18.5">
      <c r="B41" s="41" t="s">
        <v>47</v>
      </c>
      <c r="C41" s="14">
        <v>36</v>
      </c>
      <c r="D41" s="14" t="str">
        <f t="shared" si="8"/>
        <v>FLAT</v>
      </c>
      <c r="E41" s="18">
        <v>4</v>
      </c>
      <c r="F41" s="18">
        <v>2</v>
      </c>
      <c r="G41" s="14">
        <v>1</v>
      </c>
      <c r="H41" s="15">
        <v>733</v>
      </c>
      <c r="I41" s="15">
        <f t="shared" si="0"/>
        <v>68.097928320000008</v>
      </c>
      <c r="J41" s="16">
        <v>299000</v>
      </c>
      <c r="K41" s="16">
        <f t="shared" si="1"/>
        <v>407.91268758526604</v>
      </c>
      <c r="L41" s="16">
        <v>1250</v>
      </c>
      <c r="M41" s="16">
        <f t="shared" si="2"/>
        <v>15000</v>
      </c>
      <c r="N41" s="17">
        <f t="shared" si="3"/>
        <v>5.016722408026756E-2</v>
      </c>
      <c r="O41" s="16">
        <f t="shared" si="4"/>
        <v>1143.48</v>
      </c>
      <c r="P41" s="16">
        <f t="shared" si="5"/>
        <v>299</v>
      </c>
      <c r="Q41" s="16">
        <f t="shared" si="6"/>
        <v>13557.52</v>
      </c>
      <c r="R41" s="43">
        <f t="shared" si="7"/>
        <v>4.5342876254180604E-2</v>
      </c>
      <c r="S41" s="16"/>
      <c r="T41" s="16"/>
    </row>
    <row r="42" spans="2:20" s="4" customFormat="1" ht="18.5">
      <c r="B42" s="41" t="s">
        <v>46</v>
      </c>
      <c r="C42" s="14">
        <v>37</v>
      </c>
      <c r="D42" s="14" t="str">
        <f t="shared" si="8"/>
        <v>FLAT</v>
      </c>
      <c r="E42" s="18">
        <v>5</v>
      </c>
      <c r="F42" s="18">
        <v>2</v>
      </c>
      <c r="G42" s="14">
        <v>1</v>
      </c>
      <c r="H42" s="15">
        <v>703</v>
      </c>
      <c r="I42" s="15">
        <f t="shared" si="0"/>
        <v>65.310837120000002</v>
      </c>
      <c r="J42" s="16">
        <v>309000</v>
      </c>
      <c r="K42" s="16">
        <f t="shared" si="1"/>
        <v>439.54480796586057</v>
      </c>
      <c r="L42" s="16">
        <v>1250</v>
      </c>
      <c r="M42" s="16">
        <f t="shared" si="2"/>
        <v>15000</v>
      </c>
      <c r="N42" s="17">
        <f t="shared" si="3"/>
        <v>4.8543689320388349E-2</v>
      </c>
      <c r="O42" s="16">
        <f t="shared" si="4"/>
        <v>1096.68</v>
      </c>
      <c r="P42" s="16">
        <f t="shared" si="5"/>
        <v>309</v>
      </c>
      <c r="Q42" s="16">
        <f t="shared" si="6"/>
        <v>13594.32</v>
      </c>
      <c r="R42" s="43">
        <f t="shared" si="7"/>
        <v>4.3994563106796114E-2</v>
      </c>
      <c r="S42" s="16"/>
      <c r="T42" s="16"/>
    </row>
    <row r="43" spans="2:20" ht="18.5">
      <c r="B43" s="41" t="s">
        <v>45</v>
      </c>
      <c r="C43" s="14">
        <v>38</v>
      </c>
      <c r="D43" s="14" t="str">
        <f t="shared" si="8"/>
        <v>FLAT</v>
      </c>
      <c r="E43" s="18">
        <v>5</v>
      </c>
      <c r="F43" s="18">
        <v>2</v>
      </c>
      <c r="G43" s="14">
        <v>1</v>
      </c>
      <c r="H43" s="15">
        <v>714</v>
      </c>
      <c r="I43" s="15">
        <f t="shared" si="0"/>
        <v>66.33277056</v>
      </c>
      <c r="J43" s="16">
        <v>349000</v>
      </c>
      <c r="K43" s="16">
        <f t="shared" si="1"/>
        <v>488.7955182072829</v>
      </c>
      <c r="L43" s="16">
        <v>1400</v>
      </c>
      <c r="M43" s="16">
        <f t="shared" si="2"/>
        <v>16800</v>
      </c>
      <c r="N43" s="17">
        <f t="shared" si="3"/>
        <v>4.8137535816618914E-2</v>
      </c>
      <c r="O43" s="16">
        <f t="shared" si="4"/>
        <v>1113.8400000000001</v>
      </c>
      <c r="P43" s="16">
        <f t="shared" si="5"/>
        <v>349</v>
      </c>
      <c r="Q43" s="16">
        <f t="shared" si="6"/>
        <v>15337.16</v>
      </c>
      <c r="R43" s="43">
        <f t="shared" si="7"/>
        <v>4.3946017191977077E-2</v>
      </c>
      <c r="S43" s="9"/>
      <c r="T43" s="9"/>
    </row>
    <row r="44" spans="2:20" ht="18.5">
      <c r="B44" s="41" t="s">
        <v>44</v>
      </c>
      <c r="C44" s="14">
        <v>39</v>
      </c>
      <c r="D44" s="14" t="str">
        <f t="shared" si="8"/>
        <v>FLAT</v>
      </c>
      <c r="E44" s="18">
        <v>5</v>
      </c>
      <c r="F44" s="18">
        <v>2</v>
      </c>
      <c r="G44" s="14">
        <v>1</v>
      </c>
      <c r="H44" s="15">
        <v>637</v>
      </c>
      <c r="I44" s="15">
        <f t="shared" si="0"/>
        <v>59.179236480000007</v>
      </c>
      <c r="J44" s="9">
        <v>349000</v>
      </c>
      <c r="K44" s="16">
        <f t="shared" si="1"/>
        <v>547.88069073783356</v>
      </c>
      <c r="L44" s="9">
        <v>1400</v>
      </c>
      <c r="M44" s="16">
        <f t="shared" si="2"/>
        <v>16800</v>
      </c>
      <c r="N44" s="17">
        <f t="shared" si="3"/>
        <v>4.8137535816618914E-2</v>
      </c>
      <c r="O44" s="16">
        <f t="shared" si="4"/>
        <v>993.72</v>
      </c>
      <c r="P44" s="16">
        <f t="shared" si="5"/>
        <v>349</v>
      </c>
      <c r="Q44" s="16">
        <f t="shared" si="6"/>
        <v>15457.28</v>
      </c>
      <c r="R44" s="43">
        <f t="shared" si="7"/>
        <v>4.4290200573065902E-2</v>
      </c>
      <c r="S44" s="9"/>
      <c r="T44" s="9"/>
    </row>
    <row r="45" spans="2:20" ht="18.5">
      <c r="B45" s="41" t="s">
        <v>43</v>
      </c>
      <c r="C45" s="14">
        <v>40</v>
      </c>
      <c r="D45" s="14" t="str">
        <f t="shared" si="8"/>
        <v>FLAT</v>
      </c>
      <c r="E45" s="18">
        <v>5</v>
      </c>
      <c r="F45" s="18">
        <v>3</v>
      </c>
      <c r="G45" s="14">
        <v>2</v>
      </c>
      <c r="H45" s="15">
        <v>936</v>
      </c>
      <c r="I45" s="15">
        <f t="shared" si="0"/>
        <v>86.957245440000008</v>
      </c>
      <c r="J45" s="9">
        <v>399000</v>
      </c>
      <c r="K45" s="16">
        <f t="shared" si="1"/>
        <v>426.28205128205127</v>
      </c>
      <c r="L45" s="9">
        <v>2000</v>
      </c>
      <c r="M45" s="16">
        <f t="shared" si="2"/>
        <v>24000</v>
      </c>
      <c r="N45" s="17">
        <f t="shared" si="3"/>
        <v>6.0150375939849621E-2</v>
      </c>
      <c r="O45" s="16">
        <f t="shared" si="4"/>
        <v>1460.16</v>
      </c>
      <c r="P45" s="16">
        <f t="shared" si="5"/>
        <v>399</v>
      </c>
      <c r="Q45" s="16">
        <f t="shared" si="6"/>
        <v>22140.84</v>
      </c>
      <c r="R45" s="43">
        <f t="shared" si="7"/>
        <v>5.5490827067669175E-2</v>
      </c>
      <c r="S45" s="9"/>
      <c r="T45" s="9"/>
    </row>
    <row r="46" spans="2:20" ht="18.5">
      <c r="B46" s="41" t="s">
        <v>42</v>
      </c>
      <c r="C46" s="14">
        <v>41</v>
      </c>
      <c r="D46" s="14" t="str">
        <f t="shared" si="8"/>
        <v>FLAT</v>
      </c>
      <c r="E46" s="18">
        <v>5</v>
      </c>
      <c r="F46" s="18">
        <v>3</v>
      </c>
      <c r="G46" s="14">
        <v>2</v>
      </c>
      <c r="H46" s="15">
        <v>988</v>
      </c>
      <c r="I46" s="15">
        <f t="shared" si="0"/>
        <v>91.78820352000001</v>
      </c>
      <c r="J46" s="9">
        <v>409000</v>
      </c>
      <c r="K46" s="16">
        <f t="shared" si="1"/>
        <v>413.96761133603241</v>
      </c>
      <c r="L46" s="9">
        <v>2000</v>
      </c>
      <c r="M46" s="16">
        <f t="shared" si="2"/>
        <v>24000</v>
      </c>
      <c r="N46" s="17">
        <f t="shared" si="3"/>
        <v>5.8679706601466992E-2</v>
      </c>
      <c r="O46" s="16">
        <f t="shared" si="4"/>
        <v>1541.28</v>
      </c>
      <c r="P46" s="16">
        <f t="shared" si="5"/>
        <v>409</v>
      </c>
      <c r="Q46" s="16">
        <f t="shared" si="6"/>
        <v>22049.72</v>
      </c>
      <c r="R46" s="43">
        <f t="shared" si="7"/>
        <v>5.3911295843520786E-2</v>
      </c>
      <c r="S46" s="9"/>
      <c r="T46" s="9"/>
    </row>
    <row r="47" spans="2:20" ht="18.5">
      <c r="B47" s="41" t="s">
        <v>41</v>
      </c>
      <c r="C47" s="14">
        <v>42</v>
      </c>
      <c r="D47" s="14" t="str">
        <f>D6</f>
        <v>FLAT</v>
      </c>
      <c r="E47" s="18">
        <v>5</v>
      </c>
      <c r="F47" s="18">
        <v>2</v>
      </c>
      <c r="G47" s="14">
        <v>1</v>
      </c>
      <c r="H47" s="15">
        <v>733</v>
      </c>
      <c r="I47" s="15">
        <f t="shared" si="0"/>
        <v>68.097928320000008</v>
      </c>
      <c r="J47" s="9">
        <v>309000</v>
      </c>
      <c r="K47" s="9">
        <f t="shared" si="1"/>
        <v>421.55525238744883</v>
      </c>
      <c r="L47" s="9">
        <v>1400</v>
      </c>
      <c r="M47" s="9">
        <f t="shared" si="2"/>
        <v>16800</v>
      </c>
      <c r="N47" s="10">
        <f t="shared" si="3"/>
        <v>5.4368932038834951E-2</v>
      </c>
      <c r="O47" s="9">
        <f t="shared" si="4"/>
        <v>1143.48</v>
      </c>
      <c r="P47" s="9">
        <f t="shared" si="5"/>
        <v>309</v>
      </c>
      <c r="Q47" s="9">
        <f t="shared" si="6"/>
        <v>15347.52</v>
      </c>
      <c r="R47" s="43">
        <f t="shared" si="7"/>
        <v>4.9668349514563108E-2</v>
      </c>
      <c r="S47" s="9"/>
      <c r="T47" s="9"/>
    </row>
    <row r="48" spans="2:20" ht="18.5">
      <c r="B48" s="42"/>
      <c r="C48" s="8"/>
      <c r="D48" s="8"/>
      <c r="E48" s="19"/>
      <c r="F48" s="15"/>
      <c r="G48" s="19"/>
      <c r="H48" s="19"/>
      <c r="I48" s="19"/>
      <c r="J48" s="9"/>
      <c r="K48" s="9"/>
      <c r="L48" s="9"/>
      <c r="M48" s="9"/>
      <c r="N48" s="10"/>
      <c r="O48" s="9">
        <f t="shared" si="4"/>
        <v>0</v>
      </c>
      <c r="P48" s="9"/>
      <c r="Q48" s="9"/>
      <c r="R48" s="44"/>
      <c r="S48" s="9"/>
      <c r="T48" s="9"/>
    </row>
    <row r="49" spans="2:20" ht="18.5">
      <c r="B49" s="42"/>
      <c r="C49" s="8"/>
      <c r="D49" s="8"/>
      <c r="E49" s="8"/>
      <c r="F49" s="8"/>
      <c r="G49" s="8"/>
      <c r="H49" s="8"/>
      <c r="I49" s="8"/>
      <c r="J49" s="9"/>
      <c r="K49" s="9"/>
      <c r="L49" s="9"/>
      <c r="M49" s="9"/>
      <c r="N49" s="10"/>
      <c r="O49" s="9">
        <f t="shared" si="4"/>
        <v>0</v>
      </c>
      <c r="P49" s="9"/>
      <c r="Q49" s="9"/>
      <c r="R49" s="44"/>
      <c r="S49" s="9"/>
      <c r="T49" s="9"/>
    </row>
    <row r="50" spans="2:20" ht="18.5">
      <c r="B50" s="42"/>
      <c r="C50" s="8"/>
      <c r="D50" s="8"/>
      <c r="E50" s="8"/>
      <c r="F50" s="8"/>
      <c r="G50" s="8"/>
      <c r="H50" s="8"/>
      <c r="I50" s="8"/>
      <c r="J50" s="9"/>
      <c r="K50" s="9"/>
      <c r="L50" s="9"/>
      <c r="M50" s="9"/>
      <c r="N50" s="10"/>
      <c r="O50" s="9">
        <f t="shared" si="4"/>
        <v>0</v>
      </c>
      <c r="P50" s="9"/>
      <c r="Q50" s="9"/>
      <c r="R50" s="44"/>
      <c r="S50" s="9"/>
      <c r="T50" s="9"/>
    </row>
    <row r="51" spans="2:20" ht="18.5">
      <c r="B51" s="42"/>
      <c r="C51" s="8"/>
      <c r="D51" s="8"/>
      <c r="E51" s="8"/>
      <c r="F51" s="8"/>
      <c r="G51" s="8"/>
      <c r="H51" s="8"/>
      <c r="I51" s="8"/>
      <c r="J51" s="9"/>
      <c r="K51" s="9"/>
      <c r="L51" s="9"/>
      <c r="M51" s="9"/>
      <c r="N51" s="10"/>
      <c r="O51" s="9">
        <f t="shared" si="4"/>
        <v>0</v>
      </c>
      <c r="P51" s="9"/>
      <c r="Q51" s="9"/>
      <c r="R51" s="44"/>
      <c r="S51" s="9"/>
      <c r="T51" s="9"/>
    </row>
    <row r="52" spans="2:20" ht="18.5">
      <c r="B52" s="51"/>
      <c r="C52" s="52"/>
      <c r="D52" s="52"/>
      <c r="E52" s="52"/>
      <c r="F52" s="52"/>
      <c r="G52" s="52"/>
      <c r="H52" s="53">
        <f>SUM(H6:H51)</f>
        <v>24921</v>
      </c>
      <c r="I52" s="53">
        <f>SUM(I6:I51)</f>
        <v>2315.2366598400004</v>
      </c>
      <c r="J52" s="54">
        <f>SUM(J6:J51)</f>
        <v>11278000</v>
      </c>
      <c r="K52" s="54"/>
      <c r="L52" s="54">
        <f>SUM(L6:L51)</f>
        <v>48250</v>
      </c>
      <c r="M52" s="54">
        <f>SUM(M6:M51)</f>
        <v>579000</v>
      </c>
      <c r="N52" s="55"/>
      <c r="O52" s="54">
        <f t="shared" si="4"/>
        <v>38876.76</v>
      </c>
      <c r="P52" s="54">
        <f>SUM(P6:P51)</f>
        <v>11278</v>
      </c>
      <c r="Q52" s="54">
        <f>SUM(Q6:Q51)</f>
        <v>528845.24000000011</v>
      </c>
      <c r="R52" s="56"/>
      <c r="S52" s="54"/>
      <c r="T52" s="54"/>
    </row>
  </sheetData>
  <mergeCells count="1">
    <mergeCell ref="A1:R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69" orientation="landscape" r:id="rId1"/>
  <headerFooter>
    <oddHeader>&amp;L&amp;G</oddHead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A09C3-EC93-1346-93FC-ECD5628BA531}">
  <sheetPr>
    <tabColor rgb="FF0070C0"/>
    <pageSetUpPr fitToPage="1"/>
  </sheetPr>
  <dimension ref="B1:T47"/>
  <sheetViews>
    <sheetView zoomScaleNormal="100" workbookViewId="0">
      <selection activeCell="E40" sqref="E40"/>
    </sheetView>
  </sheetViews>
  <sheetFormatPr defaultColWidth="8.81640625" defaultRowHeight="14.5"/>
  <cols>
    <col min="1" max="1" width="6.6328125" customWidth="1"/>
    <col min="2" max="4" width="13.1796875" customWidth="1"/>
    <col min="5" max="5" width="19.36328125" customWidth="1"/>
    <col min="6" max="9" width="13.1796875" customWidth="1"/>
    <col min="10" max="10" width="18" style="31" customWidth="1"/>
    <col min="11" max="13" width="14.453125" style="31" customWidth="1"/>
    <col min="14" max="14" width="14.453125" style="2" customWidth="1"/>
    <col min="15" max="16" width="14.453125" style="31" customWidth="1"/>
    <col min="17" max="17" width="15.6328125" style="31" customWidth="1"/>
    <col min="18" max="18" width="14.453125" style="2" customWidth="1"/>
    <col min="19" max="19" width="14.36328125" customWidth="1"/>
    <col min="20" max="20" width="16.6328125" customWidth="1"/>
  </cols>
  <sheetData>
    <row r="1" spans="2:20" ht="38" customHeight="1">
      <c r="B1" s="85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2:20" ht="18.5">
      <c r="B2" s="8" t="s">
        <v>1</v>
      </c>
      <c r="C2" s="8"/>
      <c r="D2" s="8"/>
      <c r="E2" s="8" t="s">
        <v>2</v>
      </c>
      <c r="F2" s="8"/>
      <c r="G2" s="8"/>
      <c r="H2" s="8"/>
      <c r="I2" s="8"/>
      <c r="J2" s="29"/>
      <c r="K2" s="29"/>
      <c r="L2" s="29"/>
      <c r="M2" s="29"/>
      <c r="N2" s="10"/>
      <c r="O2" s="29"/>
      <c r="P2" s="29"/>
      <c r="Q2" s="29"/>
      <c r="R2" s="10"/>
    </row>
    <row r="3" spans="2:20" ht="18.5">
      <c r="B3" s="8" t="s">
        <v>3</v>
      </c>
      <c r="C3" s="8"/>
      <c r="D3" s="8"/>
      <c r="E3" s="8"/>
      <c r="F3" s="8"/>
      <c r="G3" s="8"/>
      <c r="H3" s="8"/>
      <c r="I3" s="8"/>
      <c r="J3" s="29"/>
      <c r="K3" s="29"/>
      <c r="L3" s="29"/>
      <c r="M3" s="29"/>
      <c r="N3" s="10"/>
      <c r="O3" s="29"/>
      <c r="P3" s="29"/>
      <c r="Q3" s="29"/>
      <c r="R3" s="10"/>
    </row>
    <row r="4" spans="2:20" s="3" customFormat="1" ht="39" customHeight="1"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13" t="s">
        <v>16</v>
      </c>
      <c r="O4" s="30" t="s">
        <v>17</v>
      </c>
      <c r="P4" s="30" t="s">
        <v>18</v>
      </c>
      <c r="Q4" s="30" t="s">
        <v>19</v>
      </c>
      <c r="R4" s="13" t="s">
        <v>20</v>
      </c>
      <c r="S4" s="67" t="s">
        <v>150</v>
      </c>
      <c r="T4" s="67" t="s">
        <v>151</v>
      </c>
    </row>
    <row r="5" spans="2:20" s="4" customFormat="1" ht="21">
      <c r="B5" s="25" t="s">
        <v>129</v>
      </c>
      <c r="C5" s="26" t="s">
        <v>130</v>
      </c>
      <c r="D5" s="26" t="s">
        <v>131</v>
      </c>
      <c r="E5" s="26" t="s">
        <v>132</v>
      </c>
      <c r="F5" s="26" t="s">
        <v>133</v>
      </c>
      <c r="G5" s="26" t="s">
        <v>134</v>
      </c>
      <c r="H5" s="26" t="s">
        <v>135</v>
      </c>
      <c r="I5" s="26" t="s">
        <v>136</v>
      </c>
      <c r="J5" s="35" t="s">
        <v>137</v>
      </c>
      <c r="K5" s="35" t="s">
        <v>138</v>
      </c>
      <c r="L5" s="35" t="s">
        <v>139</v>
      </c>
      <c r="M5" s="35" t="s">
        <v>140</v>
      </c>
      <c r="N5" s="36" t="s">
        <v>141</v>
      </c>
      <c r="O5" s="35" t="s">
        <v>142</v>
      </c>
      <c r="P5" s="35" t="s">
        <v>143</v>
      </c>
      <c r="Q5" s="35" t="s">
        <v>144</v>
      </c>
      <c r="R5" s="37" t="s">
        <v>145</v>
      </c>
      <c r="S5" s="71" t="s">
        <v>147</v>
      </c>
      <c r="T5" s="71" t="s">
        <v>149</v>
      </c>
    </row>
    <row r="6" spans="2:20" s="81" customFormat="1" ht="21">
      <c r="B6" s="24" t="s">
        <v>21</v>
      </c>
      <c r="C6" s="22">
        <v>1</v>
      </c>
      <c r="D6" s="22" t="s">
        <v>22</v>
      </c>
      <c r="E6" s="22">
        <v>1</v>
      </c>
      <c r="F6" s="22">
        <v>2</v>
      </c>
      <c r="G6" s="22">
        <v>1</v>
      </c>
      <c r="H6" s="22">
        <v>666</v>
      </c>
      <c r="I6" s="22">
        <f>H6*0.09290304</f>
        <v>61.873424640000003</v>
      </c>
      <c r="J6" s="33">
        <v>275000</v>
      </c>
      <c r="K6" s="33">
        <f>J6/H6</f>
        <v>412.91291291291293</v>
      </c>
      <c r="L6" s="33">
        <v>1200</v>
      </c>
      <c r="M6" s="33">
        <f>L6*12</f>
        <v>14400</v>
      </c>
      <c r="N6" s="23">
        <f>M6/J6*100%</f>
        <v>5.2363636363636362E-2</v>
      </c>
      <c r="O6" s="33">
        <f t="shared" ref="O6:O27" si="0">1.56*H6</f>
        <v>1038.96</v>
      </c>
      <c r="P6" s="33">
        <f>0.1%*J6</f>
        <v>275</v>
      </c>
      <c r="Q6" s="33">
        <f>M6-O6-P6</f>
        <v>13086.04</v>
      </c>
      <c r="R6" s="34">
        <f>Q6/J6</f>
        <v>4.7585600000000006E-2</v>
      </c>
      <c r="S6" s="71"/>
      <c r="T6" s="71"/>
    </row>
    <row r="7" spans="2:20" s="69" customFormat="1" ht="21">
      <c r="B7" s="73" t="s">
        <v>23</v>
      </c>
      <c r="C7" s="74">
        <v>2</v>
      </c>
      <c r="D7" s="74" t="s">
        <v>22</v>
      </c>
      <c r="E7" s="74">
        <v>1</v>
      </c>
      <c r="F7" s="74">
        <v>1</v>
      </c>
      <c r="G7" s="74">
        <v>1</v>
      </c>
      <c r="H7" s="74">
        <v>499</v>
      </c>
      <c r="I7" s="74">
        <f>H7*0.09290304</f>
        <v>46.358616960000006</v>
      </c>
      <c r="J7" s="75">
        <v>199000</v>
      </c>
      <c r="K7" s="75">
        <f t="shared" ref="K7:K22" si="1">J7/H7</f>
        <v>398.79759519038078</v>
      </c>
      <c r="L7" s="75">
        <v>950</v>
      </c>
      <c r="M7" s="75">
        <f t="shared" ref="M7:M24" si="2">L7*12</f>
        <v>11400</v>
      </c>
      <c r="N7" s="76">
        <f t="shared" ref="N7:N24" si="3">M7/J7*100%</f>
        <v>5.7286432160804021E-2</v>
      </c>
      <c r="O7" s="75">
        <f t="shared" si="0"/>
        <v>778.44</v>
      </c>
      <c r="P7" s="75">
        <f t="shared" ref="P7:P24" si="4">0.1%*J7</f>
        <v>199</v>
      </c>
      <c r="Q7" s="75">
        <f t="shared" ref="Q7:Q24" si="5">M7-O7-P7</f>
        <v>10422.56</v>
      </c>
      <c r="R7" s="77">
        <f t="shared" ref="R7:R24" si="6">Q7/J7</f>
        <v>5.2374673366834171E-2</v>
      </c>
      <c r="S7" s="78" t="s">
        <v>157</v>
      </c>
      <c r="T7" s="78" t="s">
        <v>153</v>
      </c>
    </row>
    <row r="8" spans="2:20" s="4" customFormat="1" ht="21">
      <c r="B8" s="24" t="s">
        <v>24</v>
      </c>
      <c r="C8" s="22">
        <v>3</v>
      </c>
      <c r="D8" s="22" t="s">
        <v>22</v>
      </c>
      <c r="E8" s="22">
        <v>1</v>
      </c>
      <c r="F8" s="22">
        <v>2</v>
      </c>
      <c r="G8" s="22">
        <v>1</v>
      </c>
      <c r="H8" s="22">
        <v>654</v>
      </c>
      <c r="I8" s="22">
        <f t="shared" ref="I8:I24" si="7">H8*0.09290304</f>
        <v>60.758588160000002</v>
      </c>
      <c r="J8" s="33">
        <v>279000</v>
      </c>
      <c r="K8" s="33">
        <f t="shared" si="1"/>
        <v>426.60550458715596</v>
      </c>
      <c r="L8" s="33">
        <v>1200</v>
      </c>
      <c r="M8" s="33">
        <f t="shared" si="2"/>
        <v>14400</v>
      </c>
      <c r="N8" s="23">
        <f t="shared" si="3"/>
        <v>5.1612903225806452E-2</v>
      </c>
      <c r="O8" s="33">
        <f t="shared" si="0"/>
        <v>1020.24</v>
      </c>
      <c r="P8" s="33">
        <f t="shared" si="4"/>
        <v>279</v>
      </c>
      <c r="Q8" s="33">
        <f t="shared" si="5"/>
        <v>13100.76</v>
      </c>
      <c r="R8" s="34">
        <f t="shared" si="6"/>
        <v>4.6956129032258064E-2</v>
      </c>
      <c r="S8" s="70"/>
      <c r="T8" s="70"/>
    </row>
    <row r="9" spans="2:20" s="4" customFormat="1" ht="21">
      <c r="B9" s="24" t="s">
        <v>25</v>
      </c>
      <c r="C9" s="22">
        <v>4</v>
      </c>
      <c r="D9" s="22" t="s">
        <v>22</v>
      </c>
      <c r="E9" s="22">
        <v>1</v>
      </c>
      <c r="F9" s="22">
        <v>2</v>
      </c>
      <c r="G9" s="22">
        <v>1</v>
      </c>
      <c r="H9" s="22">
        <v>598</v>
      </c>
      <c r="I9" s="22">
        <f t="shared" si="7"/>
        <v>55.556017920000002</v>
      </c>
      <c r="J9" s="33">
        <v>279000</v>
      </c>
      <c r="K9" s="33">
        <f t="shared" si="1"/>
        <v>466.55518394648828</v>
      </c>
      <c r="L9" s="33">
        <v>1200</v>
      </c>
      <c r="M9" s="33">
        <f t="shared" si="2"/>
        <v>14400</v>
      </c>
      <c r="N9" s="23">
        <f t="shared" si="3"/>
        <v>5.1612903225806452E-2</v>
      </c>
      <c r="O9" s="33">
        <f t="shared" si="0"/>
        <v>932.88</v>
      </c>
      <c r="P9" s="33">
        <f t="shared" si="4"/>
        <v>279</v>
      </c>
      <c r="Q9" s="33">
        <f t="shared" si="5"/>
        <v>13188.12</v>
      </c>
      <c r="R9" s="34">
        <f t="shared" si="6"/>
        <v>4.726924731182796E-2</v>
      </c>
      <c r="S9" s="70"/>
      <c r="T9" s="70"/>
    </row>
    <row r="10" spans="2:20" s="4" customFormat="1" ht="21">
      <c r="B10" s="24" t="s">
        <v>26</v>
      </c>
      <c r="C10" s="22">
        <v>5</v>
      </c>
      <c r="D10" s="22" t="s">
        <v>22</v>
      </c>
      <c r="E10" s="22">
        <v>2</v>
      </c>
      <c r="F10" s="22">
        <v>2</v>
      </c>
      <c r="G10" s="22">
        <v>1</v>
      </c>
      <c r="H10" s="22">
        <v>666</v>
      </c>
      <c r="I10" s="22">
        <f t="shared" si="7"/>
        <v>61.873424640000003</v>
      </c>
      <c r="J10" s="33">
        <v>277000</v>
      </c>
      <c r="K10" s="33">
        <f t="shared" si="1"/>
        <v>415.91591591591589</v>
      </c>
      <c r="L10" s="33">
        <v>1200</v>
      </c>
      <c r="M10" s="33">
        <f t="shared" si="2"/>
        <v>14400</v>
      </c>
      <c r="N10" s="23">
        <f t="shared" si="3"/>
        <v>5.1985559566787007E-2</v>
      </c>
      <c r="O10" s="33">
        <f t="shared" si="0"/>
        <v>1038.96</v>
      </c>
      <c r="P10" s="33">
        <f t="shared" si="4"/>
        <v>277</v>
      </c>
      <c r="Q10" s="33">
        <f t="shared" si="5"/>
        <v>13084.04</v>
      </c>
      <c r="R10" s="34">
        <f t="shared" si="6"/>
        <v>4.7234801444043323E-2</v>
      </c>
      <c r="S10" s="70"/>
      <c r="T10" s="70"/>
    </row>
    <row r="11" spans="2:20" s="4" customFormat="1" ht="21">
      <c r="B11" s="24" t="s">
        <v>27</v>
      </c>
      <c r="C11" s="22">
        <v>6</v>
      </c>
      <c r="D11" s="22" t="s">
        <v>22</v>
      </c>
      <c r="E11" s="22">
        <v>2</v>
      </c>
      <c r="F11" s="22">
        <v>1</v>
      </c>
      <c r="G11" s="22">
        <v>1</v>
      </c>
      <c r="H11" s="22">
        <v>499</v>
      </c>
      <c r="I11" s="22">
        <f t="shared" si="7"/>
        <v>46.358616960000006</v>
      </c>
      <c r="J11" s="33">
        <v>205000</v>
      </c>
      <c r="K11" s="33">
        <f t="shared" si="1"/>
        <v>410.82164328657313</v>
      </c>
      <c r="L11" s="33">
        <v>950</v>
      </c>
      <c r="M11" s="33">
        <f t="shared" si="2"/>
        <v>11400</v>
      </c>
      <c r="N11" s="23">
        <f t="shared" si="3"/>
        <v>5.5609756097560976E-2</v>
      </c>
      <c r="O11" s="33">
        <f t="shared" si="0"/>
        <v>778.44</v>
      </c>
      <c r="P11" s="33">
        <f t="shared" si="4"/>
        <v>205</v>
      </c>
      <c r="Q11" s="33">
        <f t="shared" si="5"/>
        <v>10416.56</v>
      </c>
      <c r="R11" s="34">
        <f t="shared" si="6"/>
        <v>5.081248780487805E-2</v>
      </c>
      <c r="S11" s="70"/>
      <c r="T11" s="70"/>
    </row>
    <row r="12" spans="2:20" s="4" customFormat="1" ht="21">
      <c r="B12" s="24" t="s">
        <v>28</v>
      </c>
      <c r="C12" s="22">
        <v>7</v>
      </c>
      <c r="D12" s="22" t="s">
        <v>22</v>
      </c>
      <c r="E12" s="22">
        <v>2</v>
      </c>
      <c r="F12" s="22">
        <v>2</v>
      </c>
      <c r="G12" s="22">
        <v>1</v>
      </c>
      <c r="H12" s="22">
        <v>654</v>
      </c>
      <c r="I12" s="22">
        <f t="shared" si="7"/>
        <v>60.758588160000002</v>
      </c>
      <c r="J12" s="33">
        <v>282000</v>
      </c>
      <c r="K12" s="33">
        <f t="shared" si="1"/>
        <v>431.1926605504587</v>
      </c>
      <c r="L12" s="33">
        <v>1200</v>
      </c>
      <c r="M12" s="33">
        <f t="shared" si="2"/>
        <v>14400</v>
      </c>
      <c r="N12" s="23">
        <f t="shared" si="3"/>
        <v>5.106382978723404E-2</v>
      </c>
      <c r="O12" s="33">
        <f t="shared" si="0"/>
        <v>1020.24</v>
      </c>
      <c r="P12" s="33">
        <f t="shared" si="4"/>
        <v>282</v>
      </c>
      <c r="Q12" s="33">
        <f t="shared" si="5"/>
        <v>13097.76</v>
      </c>
      <c r="R12" s="34">
        <f t="shared" si="6"/>
        <v>4.644595744680851E-2</v>
      </c>
      <c r="S12" s="70"/>
      <c r="T12" s="70"/>
    </row>
    <row r="13" spans="2:20" s="4" customFormat="1" ht="21">
      <c r="B13" s="24" t="s">
        <v>29</v>
      </c>
      <c r="C13" s="22">
        <v>8</v>
      </c>
      <c r="D13" s="22" t="s">
        <v>22</v>
      </c>
      <c r="E13" s="22">
        <v>2</v>
      </c>
      <c r="F13" s="22">
        <v>2</v>
      </c>
      <c r="G13" s="22">
        <v>1</v>
      </c>
      <c r="H13" s="22">
        <v>598</v>
      </c>
      <c r="I13" s="22">
        <f t="shared" si="7"/>
        <v>55.556017920000002</v>
      </c>
      <c r="J13" s="33">
        <v>282000</v>
      </c>
      <c r="K13" s="33">
        <f t="shared" si="1"/>
        <v>471.57190635451502</v>
      </c>
      <c r="L13" s="33">
        <v>1200</v>
      </c>
      <c r="M13" s="33">
        <f t="shared" si="2"/>
        <v>14400</v>
      </c>
      <c r="N13" s="23">
        <f t="shared" si="3"/>
        <v>5.106382978723404E-2</v>
      </c>
      <c r="O13" s="33">
        <f t="shared" si="0"/>
        <v>932.88</v>
      </c>
      <c r="P13" s="33">
        <f t="shared" si="4"/>
        <v>282</v>
      </c>
      <c r="Q13" s="33">
        <f t="shared" si="5"/>
        <v>13185.12</v>
      </c>
      <c r="R13" s="34">
        <f t="shared" si="6"/>
        <v>4.6755744680851065E-2</v>
      </c>
      <c r="S13" s="70"/>
      <c r="T13" s="70"/>
    </row>
    <row r="14" spans="2:20" s="4" customFormat="1" ht="21">
      <c r="B14" s="24" t="s">
        <v>30</v>
      </c>
      <c r="C14" s="22">
        <v>9</v>
      </c>
      <c r="D14" s="22" t="s">
        <v>22</v>
      </c>
      <c r="E14" s="22">
        <v>3</v>
      </c>
      <c r="F14" s="22">
        <v>1</v>
      </c>
      <c r="G14" s="22">
        <v>1</v>
      </c>
      <c r="H14" s="22">
        <v>596</v>
      </c>
      <c r="I14" s="22">
        <f t="shared" si="7"/>
        <v>55.370211840000003</v>
      </c>
      <c r="J14" s="33">
        <v>269000</v>
      </c>
      <c r="K14" s="33">
        <f t="shared" si="1"/>
        <v>451.34228187919462</v>
      </c>
      <c r="L14" s="33">
        <v>975</v>
      </c>
      <c r="M14" s="33">
        <f t="shared" si="2"/>
        <v>11700</v>
      </c>
      <c r="N14" s="23">
        <f t="shared" si="3"/>
        <v>4.3494423791821564E-2</v>
      </c>
      <c r="O14" s="33">
        <f t="shared" si="0"/>
        <v>929.76</v>
      </c>
      <c r="P14" s="33">
        <f t="shared" si="4"/>
        <v>269</v>
      </c>
      <c r="Q14" s="33">
        <f t="shared" si="5"/>
        <v>10501.24</v>
      </c>
      <c r="R14" s="34">
        <f t="shared" si="6"/>
        <v>3.903806691449814E-2</v>
      </c>
      <c r="S14" s="70"/>
      <c r="T14" s="70"/>
    </row>
    <row r="15" spans="2:20" s="69" customFormat="1" ht="21">
      <c r="B15" s="73" t="s">
        <v>31</v>
      </c>
      <c r="C15" s="74">
        <v>10</v>
      </c>
      <c r="D15" s="74" t="s">
        <v>22</v>
      </c>
      <c r="E15" s="74">
        <v>3</v>
      </c>
      <c r="F15" s="74">
        <v>1</v>
      </c>
      <c r="G15" s="74">
        <v>1</v>
      </c>
      <c r="H15" s="74">
        <v>531</v>
      </c>
      <c r="I15" s="74">
        <f t="shared" si="7"/>
        <v>49.331514240000004</v>
      </c>
      <c r="J15" s="75">
        <v>215000</v>
      </c>
      <c r="K15" s="75">
        <f t="shared" si="1"/>
        <v>404.89642184557437</v>
      </c>
      <c r="L15" s="75">
        <v>975</v>
      </c>
      <c r="M15" s="75">
        <f t="shared" si="2"/>
        <v>11700</v>
      </c>
      <c r="N15" s="76">
        <f t="shared" si="3"/>
        <v>5.4418604651162793E-2</v>
      </c>
      <c r="O15" s="75">
        <f t="shared" si="0"/>
        <v>828.36</v>
      </c>
      <c r="P15" s="75">
        <f t="shared" si="4"/>
        <v>215</v>
      </c>
      <c r="Q15" s="75">
        <f t="shared" si="5"/>
        <v>10656.64</v>
      </c>
      <c r="R15" s="77">
        <f t="shared" si="6"/>
        <v>4.9565767441860462E-2</v>
      </c>
      <c r="S15" s="78" t="s">
        <v>161</v>
      </c>
      <c r="T15" s="78" t="s">
        <v>153</v>
      </c>
    </row>
    <row r="16" spans="2:20" s="4" customFormat="1" ht="21">
      <c r="B16" s="24" t="s">
        <v>32</v>
      </c>
      <c r="C16" s="22">
        <v>11</v>
      </c>
      <c r="D16" s="22" t="s">
        <v>22</v>
      </c>
      <c r="E16" s="22">
        <v>3</v>
      </c>
      <c r="F16" s="22">
        <v>2</v>
      </c>
      <c r="G16" s="22">
        <v>1</v>
      </c>
      <c r="H16" s="22">
        <v>654</v>
      </c>
      <c r="I16" s="22">
        <f t="shared" si="7"/>
        <v>60.758588160000002</v>
      </c>
      <c r="J16" s="33">
        <v>299000</v>
      </c>
      <c r="K16" s="33">
        <f t="shared" si="1"/>
        <v>457.18654434250766</v>
      </c>
      <c r="L16" s="33">
        <v>1250</v>
      </c>
      <c r="M16" s="33">
        <f t="shared" si="2"/>
        <v>15000</v>
      </c>
      <c r="N16" s="23">
        <f t="shared" si="3"/>
        <v>5.016722408026756E-2</v>
      </c>
      <c r="O16" s="33">
        <f t="shared" si="0"/>
        <v>1020.24</v>
      </c>
      <c r="P16" s="33">
        <f t="shared" si="4"/>
        <v>299</v>
      </c>
      <c r="Q16" s="33">
        <f t="shared" si="5"/>
        <v>13680.76</v>
      </c>
      <c r="R16" s="34">
        <f t="shared" si="6"/>
        <v>4.575505016722408E-2</v>
      </c>
      <c r="S16" s="70"/>
      <c r="T16" s="70"/>
    </row>
    <row r="17" spans="2:20" s="4" customFormat="1" ht="21">
      <c r="B17" s="24" t="s">
        <v>33</v>
      </c>
      <c r="C17" s="22">
        <v>12</v>
      </c>
      <c r="D17" s="22" t="s">
        <v>22</v>
      </c>
      <c r="E17" s="22">
        <v>3</v>
      </c>
      <c r="F17" s="22">
        <v>2</v>
      </c>
      <c r="G17" s="22">
        <v>1</v>
      </c>
      <c r="H17" s="22">
        <v>598</v>
      </c>
      <c r="I17" s="22">
        <f t="shared" si="7"/>
        <v>55.556017920000002</v>
      </c>
      <c r="J17" s="33">
        <v>299000</v>
      </c>
      <c r="K17" s="33">
        <f t="shared" si="1"/>
        <v>500</v>
      </c>
      <c r="L17" s="33">
        <v>1250</v>
      </c>
      <c r="M17" s="33">
        <f t="shared" si="2"/>
        <v>15000</v>
      </c>
      <c r="N17" s="23">
        <f t="shared" si="3"/>
        <v>5.016722408026756E-2</v>
      </c>
      <c r="O17" s="33">
        <f t="shared" si="0"/>
        <v>932.88</v>
      </c>
      <c r="P17" s="33">
        <f t="shared" si="4"/>
        <v>299</v>
      </c>
      <c r="Q17" s="33">
        <f t="shared" si="5"/>
        <v>13768.12</v>
      </c>
      <c r="R17" s="34">
        <f t="shared" si="6"/>
        <v>4.6047224080267561E-2</v>
      </c>
      <c r="S17" s="70"/>
      <c r="T17" s="70"/>
    </row>
    <row r="18" spans="2:20" s="4" customFormat="1" ht="21">
      <c r="B18" s="24" t="s">
        <v>34</v>
      </c>
      <c r="C18" s="22">
        <v>13</v>
      </c>
      <c r="D18" s="22" t="s">
        <v>22</v>
      </c>
      <c r="E18" s="22">
        <v>4</v>
      </c>
      <c r="F18" s="22">
        <v>1</v>
      </c>
      <c r="G18" s="22">
        <v>1</v>
      </c>
      <c r="H18" s="22">
        <v>553</v>
      </c>
      <c r="I18" s="22">
        <f t="shared" si="7"/>
        <v>51.37538112</v>
      </c>
      <c r="J18" s="33">
        <v>269000</v>
      </c>
      <c r="K18" s="33">
        <f t="shared" si="1"/>
        <v>486.4376130198915</v>
      </c>
      <c r="L18" s="33">
        <v>975</v>
      </c>
      <c r="M18" s="33">
        <f t="shared" si="2"/>
        <v>11700</v>
      </c>
      <c r="N18" s="23">
        <f t="shared" si="3"/>
        <v>4.3494423791821564E-2</v>
      </c>
      <c r="O18" s="33">
        <f t="shared" si="0"/>
        <v>862.68000000000006</v>
      </c>
      <c r="P18" s="33">
        <f t="shared" si="4"/>
        <v>269</v>
      </c>
      <c r="Q18" s="33">
        <f t="shared" si="5"/>
        <v>10568.32</v>
      </c>
      <c r="R18" s="34">
        <f t="shared" si="6"/>
        <v>3.928743494423792E-2</v>
      </c>
      <c r="S18" s="70"/>
      <c r="T18" s="70"/>
    </row>
    <row r="19" spans="2:20" s="81" customFormat="1" ht="21">
      <c r="B19" s="24" t="s">
        <v>35</v>
      </c>
      <c r="C19" s="22">
        <v>14</v>
      </c>
      <c r="D19" s="22" t="s">
        <v>22</v>
      </c>
      <c r="E19" s="22">
        <v>4</v>
      </c>
      <c r="F19" s="22">
        <v>1</v>
      </c>
      <c r="G19" s="22">
        <v>1</v>
      </c>
      <c r="H19" s="22">
        <v>436</v>
      </c>
      <c r="I19" s="22">
        <f t="shared" si="7"/>
        <v>40.505725440000006</v>
      </c>
      <c r="J19" s="33">
        <v>189000</v>
      </c>
      <c r="K19" s="33">
        <f t="shared" si="1"/>
        <v>433.48623853211006</v>
      </c>
      <c r="L19" s="33">
        <v>975</v>
      </c>
      <c r="M19" s="33">
        <f t="shared" si="2"/>
        <v>11700</v>
      </c>
      <c r="N19" s="23">
        <f t="shared" si="3"/>
        <v>6.1904761904761907E-2</v>
      </c>
      <c r="O19" s="33">
        <f t="shared" si="0"/>
        <v>680.16</v>
      </c>
      <c r="P19" s="33">
        <f t="shared" si="4"/>
        <v>189</v>
      </c>
      <c r="Q19" s="33">
        <f t="shared" si="5"/>
        <v>10830.84</v>
      </c>
      <c r="R19" s="34">
        <f t="shared" si="6"/>
        <v>5.7306031746031744E-2</v>
      </c>
      <c r="S19" s="70"/>
      <c r="T19" s="70"/>
    </row>
    <row r="20" spans="2:20" s="4" customFormat="1" ht="21">
      <c r="B20" s="24" t="s">
        <v>36</v>
      </c>
      <c r="C20" s="22">
        <v>15</v>
      </c>
      <c r="D20" s="22" t="s">
        <v>22</v>
      </c>
      <c r="E20" s="22">
        <v>4</v>
      </c>
      <c r="F20" s="22">
        <v>2</v>
      </c>
      <c r="G20" s="22">
        <v>1</v>
      </c>
      <c r="H20" s="22">
        <v>654</v>
      </c>
      <c r="I20" s="22">
        <f t="shared" si="7"/>
        <v>60.758588160000002</v>
      </c>
      <c r="J20" s="33">
        <v>299000</v>
      </c>
      <c r="K20" s="33">
        <f t="shared" si="1"/>
        <v>457.18654434250766</v>
      </c>
      <c r="L20" s="33">
        <v>1250</v>
      </c>
      <c r="M20" s="33">
        <f t="shared" si="2"/>
        <v>15000</v>
      </c>
      <c r="N20" s="23">
        <f t="shared" si="3"/>
        <v>5.016722408026756E-2</v>
      </c>
      <c r="O20" s="33">
        <f t="shared" si="0"/>
        <v>1020.24</v>
      </c>
      <c r="P20" s="33">
        <f t="shared" si="4"/>
        <v>299</v>
      </c>
      <c r="Q20" s="33">
        <f t="shared" si="5"/>
        <v>13680.76</v>
      </c>
      <c r="R20" s="34">
        <f t="shared" si="6"/>
        <v>4.575505016722408E-2</v>
      </c>
      <c r="S20" s="70"/>
      <c r="T20" s="70"/>
    </row>
    <row r="21" spans="2:20" s="4" customFormat="1" ht="21">
      <c r="B21" s="24" t="s">
        <v>37</v>
      </c>
      <c r="C21" s="22">
        <v>16</v>
      </c>
      <c r="D21" s="22" t="s">
        <v>22</v>
      </c>
      <c r="E21" s="22">
        <v>4</v>
      </c>
      <c r="F21" s="22">
        <v>2</v>
      </c>
      <c r="G21" s="22">
        <v>1</v>
      </c>
      <c r="H21" s="22">
        <v>598</v>
      </c>
      <c r="I21" s="22">
        <f t="shared" si="7"/>
        <v>55.556017920000002</v>
      </c>
      <c r="J21" s="33">
        <v>299000</v>
      </c>
      <c r="K21" s="33">
        <f>J21/H21</f>
        <v>500</v>
      </c>
      <c r="L21" s="33">
        <v>1250</v>
      </c>
      <c r="M21" s="33">
        <f t="shared" si="2"/>
        <v>15000</v>
      </c>
      <c r="N21" s="23">
        <f t="shared" si="3"/>
        <v>5.016722408026756E-2</v>
      </c>
      <c r="O21" s="33">
        <f t="shared" si="0"/>
        <v>932.88</v>
      </c>
      <c r="P21" s="33">
        <f t="shared" si="4"/>
        <v>299</v>
      </c>
      <c r="Q21" s="33">
        <f t="shared" si="5"/>
        <v>13768.12</v>
      </c>
      <c r="R21" s="34">
        <f t="shared" si="6"/>
        <v>4.6047224080267561E-2</v>
      </c>
      <c r="S21" s="70"/>
      <c r="T21" s="70"/>
    </row>
    <row r="22" spans="2:20" s="4" customFormat="1" ht="21">
      <c r="B22" s="24" t="s">
        <v>38</v>
      </c>
      <c r="C22" s="22">
        <v>17</v>
      </c>
      <c r="D22" s="22" t="s">
        <v>22</v>
      </c>
      <c r="E22" s="22">
        <v>5</v>
      </c>
      <c r="F22" s="22">
        <v>2</v>
      </c>
      <c r="G22" s="22">
        <v>2</v>
      </c>
      <c r="H22" s="22">
        <v>936</v>
      </c>
      <c r="I22" s="22">
        <f t="shared" si="7"/>
        <v>86.957245440000008</v>
      </c>
      <c r="J22" s="33">
        <v>394000</v>
      </c>
      <c r="K22" s="33">
        <f t="shared" si="1"/>
        <v>420.94017094017096</v>
      </c>
      <c r="L22" s="33">
        <v>1850</v>
      </c>
      <c r="M22" s="33">
        <f>L22*12</f>
        <v>22200</v>
      </c>
      <c r="N22" s="23">
        <f t="shared" si="3"/>
        <v>5.634517766497462E-2</v>
      </c>
      <c r="O22" s="33">
        <f t="shared" si="0"/>
        <v>1460.16</v>
      </c>
      <c r="P22" s="33">
        <f>0.1%*J22</f>
        <v>394</v>
      </c>
      <c r="Q22" s="33">
        <f t="shared" si="5"/>
        <v>20345.84</v>
      </c>
      <c r="R22" s="34">
        <f t="shared" si="6"/>
        <v>5.1639187817258882E-2</v>
      </c>
      <c r="S22" s="70"/>
      <c r="T22" s="70"/>
    </row>
    <row r="23" spans="2:20" s="4" customFormat="1" ht="21">
      <c r="B23" s="24" t="s">
        <v>39</v>
      </c>
      <c r="C23" s="22">
        <v>18</v>
      </c>
      <c r="D23" s="22" t="s">
        <v>22</v>
      </c>
      <c r="E23" s="22">
        <v>5</v>
      </c>
      <c r="F23" s="22">
        <v>2</v>
      </c>
      <c r="G23" s="22">
        <v>1</v>
      </c>
      <c r="H23" s="22">
        <v>656</v>
      </c>
      <c r="I23" s="22">
        <f t="shared" si="7"/>
        <v>60.944394240000001</v>
      </c>
      <c r="J23" s="33">
        <v>299000</v>
      </c>
      <c r="K23" s="33">
        <f>J23/H23</f>
        <v>455.79268292682929</v>
      </c>
      <c r="L23" s="33">
        <v>1400</v>
      </c>
      <c r="M23" s="33">
        <f t="shared" si="2"/>
        <v>16800</v>
      </c>
      <c r="N23" s="23">
        <f t="shared" si="3"/>
        <v>5.6187290969899668E-2</v>
      </c>
      <c r="O23" s="33">
        <f t="shared" si="0"/>
        <v>1023.36</v>
      </c>
      <c r="P23" s="33">
        <f t="shared" si="4"/>
        <v>299</v>
      </c>
      <c r="Q23" s="33">
        <f t="shared" si="5"/>
        <v>15477.64</v>
      </c>
      <c r="R23" s="34">
        <f t="shared" si="6"/>
        <v>5.1764682274247492E-2</v>
      </c>
      <c r="S23" s="70"/>
      <c r="T23" s="70"/>
    </row>
    <row r="24" spans="2:20" s="81" customFormat="1" ht="21">
      <c r="B24" s="24" t="s">
        <v>40</v>
      </c>
      <c r="C24" s="22">
        <v>19</v>
      </c>
      <c r="D24" s="22" t="s">
        <v>22</v>
      </c>
      <c r="E24" s="22">
        <v>5</v>
      </c>
      <c r="F24" s="22">
        <v>2</v>
      </c>
      <c r="G24" s="22">
        <v>1</v>
      </c>
      <c r="H24" s="22">
        <v>667</v>
      </c>
      <c r="I24" s="22">
        <f t="shared" si="7"/>
        <v>61.966327680000006</v>
      </c>
      <c r="J24" s="33">
        <v>345000</v>
      </c>
      <c r="K24" s="33">
        <f t="shared" ref="K24" si="8">J24/H24</f>
        <v>517.24137931034488</v>
      </c>
      <c r="L24" s="33">
        <v>1400</v>
      </c>
      <c r="M24" s="33">
        <f t="shared" si="2"/>
        <v>16800</v>
      </c>
      <c r="N24" s="23">
        <f t="shared" si="3"/>
        <v>4.8695652173913043E-2</v>
      </c>
      <c r="O24" s="33">
        <f t="shared" si="0"/>
        <v>1040.52</v>
      </c>
      <c r="P24" s="33">
        <f t="shared" si="4"/>
        <v>345</v>
      </c>
      <c r="Q24" s="33">
        <f t="shared" si="5"/>
        <v>15414.48</v>
      </c>
      <c r="R24" s="34">
        <f t="shared" si="6"/>
        <v>4.4679652173913044E-2</v>
      </c>
      <c r="S24" s="70"/>
      <c r="T24" s="70"/>
    </row>
    <row r="25" spans="2:20" s="4" customFormat="1" ht="21">
      <c r="B25" s="24"/>
      <c r="C25" s="22"/>
      <c r="D25" s="22"/>
      <c r="E25" s="22"/>
      <c r="F25" s="22"/>
      <c r="G25" s="22"/>
      <c r="H25" s="22"/>
      <c r="I25" s="22"/>
      <c r="J25" s="33"/>
      <c r="K25" s="33"/>
      <c r="L25" s="33"/>
      <c r="M25" s="33"/>
      <c r="N25" s="23"/>
      <c r="O25" s="33">
        <f t="shared" si="0"/>
        <v>0</v>
      </c>
      <c r="P25" s="33"/>
      <c r="Q25" s="33"/>
      <c r="R25" s="34"/>
      <c r="S25" s="70"/>
      <c r="T25" s="70"/>
    </row>
    <row r="26" spans="2:20" s="4" customFormat="1" ht="21">
      <c r="B26" s="24"/>
      <c r="C26" s="22"/>
      <c r="D26" s="22"/>
      <c r="E26" s="22"/>
      <c r="F26" s="22"/>
      <c r="G26" s="22"/>
      <c r="H26" s="22"/>
      <c r="I26" s="22"/>
      <c r="J26" s="33"/>
      <c r="K26" s="33"/>
      <c r="L26" s="33"/>
      <c r="M26" s="33"/>
      <c r="N26" s="23"/>
      <c r="O26" s="33">
        <f t="shared" si="0"/>
        <v>0</v>
      </c>
      <c r="P26" s="33"/>
      <c r="Q26" s="33"/>
      <c r="R26" s="34"/>
      <c r="S26" s="70"/>
      <c r="T26" s="70"/>
    </row>
    <row r="27" spans="2:20" s="4" customFormat="1" ht="21">
      <c r="B27" s="27"/>
      <c r="C27" s="28"/>
      <c r="D27" s="28"/>
      <c r="E27" s="28"/>
      <c r="F27" s="28"/>
      <c r="G27" s="28"/>
      <c r="H27" s="28">
        <f>SUM(H6:H26)</f>
        <v>11713</v>
      </c>
      <c r="I27" s="28">
        <f>SUM(I6:I26)</f>
        <v>1088.1733075200002</v>
      </c>
      <c r="J27" s="38">
        <f>SUM(J6:J26)</f>
        <v>5254000</v>
      </c>
      <c r="K27" s="38"/>
      <c r="L27" s="38">
        <f>SUM(L6:L26)</f>
        <v>22650</v>
      </c>
      <c r="M27" s="38">
        <f>SUM(M6:M26)</f>
        <v>271800</v>
      </c>
      <c r="N27" s="39"/>
      <c r="O27" s="38">
        <f t="shared" si="0"/>
        <v>18272.28</v>
      </c>
      <c r="P27" s="38">
        <f>SUM(P6:P26)</f>
        <v>5254</v>
      </c>
      <c r="Q27" s="38">
        <f>SUM(Q6:Q26)</f>
        <v>248273.72</v>
      </c>
      <c r="R27" s="40"/>
      <c r="S27" s="72"/>
      <c r="T27" s="72"/>
    </row>
    <row r="28" spans="2:20" s="4" customFormat="1">
      <c r="E28" s="5"/>
      <c r="F28" s="5"/>
      <c r="G28" s="5"/>
      <c r="H28" s="5"/>
      <c r="I28" s="5"/>
      <c r="J28" s="32"/>
      <c r="K28" s="32"/>
      <c r="L28" s="32"/>
      <c r="M28" s="32"/>
      <c r="N28" s="6"/>
      <c r="O28" s="32"/>
      <c r="P28" s="32"/>
      <c r="Q28" s="32"/>
      <c r="R28" s="6"/>
      <c r="S28" s="5"/>
      <c r="T28" s="5"/>
    </row>
    <row r="29" spans="2:20" s="4" customFormat="1">
      <c r="E29" s="5"/>
      <c r="F29" s="5"/>
      <c r="G29" s="5"/>
      <c r="H29" s="5"/>
      <c r="I29" s="5"/>
      <c r="J29" s="32"/>
      <c r="K29" s="32"/>
      <c r="L29" s="32"/>
      <c r="M29" s="32"/>
      <c r="N29" s="6"/>
      <c r="O29" s="32"/>
      <c r="P29" s="32"/>
      <c r="Q29" s="32"/>
      <c r="R29" s="6"/>
      <c r="S29" s="5"/>
      <c r="T29" s="5"/>
    </row>
    <row r="30" spans="2:20" s="4" customFormat="1">
      <c r="E30" s="5"/>
      <c r="F30" s="5"/>
      <c r="G30" s="5"/>
      <c r="H30" s="5"/>
      <c r="I30" s="5"/>
      <c r="J30" s="32"/>
      <c r="K30" s="32"/>
      <c r="L30" s="32"/>
      <c r="M30" s="32"/>
      <c r="N30" s="6"/>
      <c r="O30" s="32"/>
      <c r="P30" s="32"/>
      <c r="Q30" s="32"/>
      <c r="R30" s="6"/>
      <c r="S30" s="5"/>
      <c r="T30" s="5"/>
    </row>
    <row r="31" spans="2:20" s="4" customFormat="1">
      <c r="E31" s="5"/>
      <c r="F31" s="5"/>
      <c r="G31" s="5"/>
      <c r="H31" s="5"/>
      <c r="I31" s="5"/>
      <c r="J31" s="32"/>
      <c r="K31" s="32"/>
      <c r="L31" s="32"/>
      <c r="M31" s="32"/>
      <c r="N31" s="6"/>
      <c r="O31" s="32"/>
      <c r="P31" s="32"/>
      <c r="Q31" s="32"/>
      <c r="R31" s="6"/>
      <c r="S31" s="5"/>
      <c r="T31" s="5"/>
    </row>
    <row r="32" spans="2:20" s="4" customFormat="1">
      <c r="E32" s="5"/>
      <c r="F32" s="5"/>
      <c r="G32" s="5"/>
      <c r="H32" s="5"/>
      <c r="I32" s="5"/>
      <c r="J32" s="32"/>
      <c r="K32" s="32"/>
      <c r="L32" s="32"/>
      <c r="M32" s="32"/>
      <c r="N32" s="6"/>
      <c r="O32" s="32"/>
      <c r="P32" s="32"/>
      <c r="Q32" s="32"/>
      <c r="R32" s="6"/>
      <c r="S32" s="5"/>
      <c r="T32" s="5"/>
    </row>
    <row r="33" spans="5:20" s="4" customFormat="1">
      <c r="E33" s="5"/>
      <c r="F33" s="5"/>
      <c r="G33" s="5"/>
      <c r="H33" s="5"/>
      <c r="I33" s="5"/>
      <c r="J33" s="32"/>
      <c r="K33" s="32"/>
      <c r="L33" s="32"/>
      <c r="M33" s="32"/>
      <c r="N33" s="6"/>
      <c r="O33" s="32"/>
      <c r="P33" s="32"/>
      <c r="Q33" s="32"/>
      <c r="R33" s="6"/>
      <c r="S33" s="5"/>
      <c r="T33" s="5"/>
    </row>
    <row r="34" spans="5:20" s="4" customFormat="1">
      <c r="E34" s="5"/>
      <c r="F34" s="5"/>
      <c r="G34" s="5"/>
      <c r="H34" s="5"/>
      <c r="I34" s="5"/>
      <c r="J34" s="32"/>
      <c r="K34" s="32"/>
      <c r="L34" s="32"/>
      <c r="M34" s="32"/>
      <c r="N34" s="6"/>
      <c r="O34" s="32"/>
      <c r="P34" s="32"/>
      <c r="Q34" s="32"/>
      <c r="R34" s="6"/>
      <c r="S34" s="5"/>
      <c r="T34" s="5"/>
    </row>
    <row r="35" spans="5:20" s="4" customFormat="1">
      <c r="E35" s="5"/>
      <c r="F35" s="5"/>
      <c r="G35" s="5"/>
      <c r="H35" s="5"/>
      <c r="I35" s="5"/>
      <c r="J35" s="32"/>
      <c r="K35" s="32"/>
      <c r="L35" s="32"/>
      <c r="M35" s="32"/>
      <c r="N35" s="6"/>
      <c r="O35" s="32"/>
      <c r="P35" s="32"/>
      <c r="Q35" s="32"/>
      <c r="R35" s="6"/>
      <c r="S35" s="5"/>
      <c r="T35" s="5"/>
    </row>
    <row r="36" spans="5:20" s="4" customFormat="1">
      <c r="E36" s="5"/>
      <c r="F36" s="5"/>
      <c r="G36" s="5"/>
      <c r="H36" s="5"/>
      <c r="I36" s="5"/>
      <c r="J36" s="32"/>
      <c r="K36" s="32"/>
      <c r="L36" s="32"/>
      <c r="M36" s="32"/>
      <c r="N36" s="6"/>
      <c r="O36" s="32"/>
      <c r="P36" s="32"/>
      <c r="Q36" s="32"/>
      <c r="R36" s="6"/>
      <c r="S36" s="5"/>
      <c r="T36" s="5"/>
    </row>
    <row r="37" spans="5:20" s="4" customFormat="1">
      <c r="E37" s="5"/>
      <c r="F37" s="5"/>
      <c r="G37" s="5"/>
      <c r="H37" s="5"/>
      <c r="I37" s="5"/>
      <c r="J37" s="32"/>
      <c r="K37" s="32"/>
      <c r="L37" s="32"/>
      <c r="M37" s="32"/>
      <c r="N37" s="6"/>
      <c r="O37" s="32"/>
      <c r="P37" s="32"/>
      <c r="Q37" s="32"/>
      <c r="R37" s="6"/>
      <c r="S37" s="5"/>
      <c r="T37" s="5"/>
    </row>
    <row r="38" spans="5:20" s="4" customFormat="1">
      <c r="E38" s="5"/>
      <c r="F38" s="5"/>
      <c r="G38" s="5"/>
      <c r="H38" s="5"/>
      <c r="I38" s="5"/>
      <c r="J38" s="32"/>
      <c r="K38" s="32"/>
      <c r="L38" s="32"/>
      <c r="M38" s="32"/>
      <c r="N38" s="6"/>
      <c r="O38" s="32"/>
      <c r="P38" s="32"/>
      <c r="Q38" s="32"/>
      <c r="R38" s="6"/>
      <c r="S38" s="5"/>
      <c r="T38" s="5"/>
    </row>
    <row r="39" spans="5:20" s="4" customFormat="1">
      <c r="E39" s="5"/>
      <c r="F39" s="5"/>
      <c r="G39" s="5"/>
      <c r="H39" s="5"/>
      <c r="I39" s="5"/>
      <c r="J39" s="32"/>
      <c r="K39" s="32"/>
      <c r="L39" s="32"/>
      <c r="M39" s="32"/>
      <c r="N39" s="6"/>
      <c r="O39" s="32"/>
      <c r="P39" s="32"/>
      <c r="Q39" s="32"/>
      <c r="R39" s="6"/>
      <c r="S39" s="5"/>
      <c r="T39" s="5"/>
    </row>
    <row r="40" spans="5:20" s="4" customFormat="1">
      <c r="E40" s="5"/>
      <c r="F40" s="5"/>
      <c r="G40" s="5"/>
      <c r="H40" s="5"/>
      <c r="I40" s="5"/>
      <c r="J40" s="32"/>
      <c r="K40" s="32"/>
      <c r="L40" s="32"/>
      <c r="M40" s="32"/>
      <c r="N40" s="6"/>
      <c r="O40" s="32"/>
      <c r="P40" s="32"/>
      <c r="Q40" s="32"/>
      <c r="R40" s="6"/>
      <c r="S40" s="5"/>
      <c r="T40" s="5"/>
    </row>
    <row r="41" spans="5:20" s="4" customFormat="1">
      <c r="E41" s="5"/>
      <c r="F41" s="5"/>
      <c r="G41" s="5"/>
      <c r="H41" s="5"/>
      <c r="I41" s="5"/>
      <c r="J41" s="32"/>
      <c r="K41" s="32"/>
      <c r="L41" s="32"/>
      <c r="M41" s="32"/>
      <c r="N41" s="6"/>
      <c r="O41" s="32"/>
      <c r="P41" s="32"/>
      <c r="Q41" s="32"/>
      <c r="R41" s="6"/>
      <c r="S41" s="5"/>
      <c r="T41" s="5"/>
    </row>
    <row r="42" spans="5:20" s="4" customFormat="1">
      <c r="E42" s="5"/>
      <c r="F42" s="5"/>
      <c r="G42" s="5"/>
      <c r="H42" s="5"/>
      <c r="I42" s="5"/>
      <c r="J42" s="32"/>
      <c r="K42" s="32"/>
      <c r="L42" s="32"/>
      <c r="M42" s="32"/>
      <c r="N42" s="6"/>
      <c r="O42" s="32"/>
      <c r="P42" s="32"/>
      <c r="Q42" s="32"/>
      <c r="R42" s="6"/>
      <c r="S42" s="5"/>
      <c r="T42" s="5"/>
    </row>
    <row r="43" spans="5:20">
      <c r="E43" s="7"/>
      <c r="F43" s="7"/>
      <c r="G43" s="7"/>
      <c r="H43" s="5"/>
      <c r="I43" s="5"/>
      <c r="K43" s="32"/>
      <c r="M43" s="32"/>
      <c r="N43" s="6"/>
      <c r="O43" s="32"/>
      <c r="P43" s="32"/>
      <c r="Q43" s="32"/>
      <c r="R43" s="6"/>
      <c r="S43" s="7"/>
      <c r="T43" s="7"/>
    </row>
    <row r="44" spans="5:20">
      <c r="E44" s="7"/>
      <c r="F44" s="7"/>
      <c r="G44" s="7"/>
      <c r="H44" s="5"/>
      <c r="I44" s="5"/>
      <c r="K44" s="32"/>
      <c r="M44" s="32"/>
      <c r="N44" s="6"/>
      <c r="O44" s="32"/>
      <c r="P44" s="32"/>
      <c r="Q44" s="32"/>
      <c r="R44" s="6"/>
      <c r="S44" s="7"/>
      <c r="T44" s="7"/>
    </row>
    <row r="45" spans="5:20">
      <c r="E45" s="7"/>
      <c r="F45" s="7"/>
      <c r="G45" s="7"/>
      <c r="H45" s="5"/>
      <c r="I45" s="5"/>
      <c r="K45" s="32"/>
      <c r="M45" s="32"/>
      <c r="N45" s="6"/>
      <c r="O45" s="32"/>
      <c r="P45" s="32"/>
      <c r="Q45" s="32"/>
      <c r="R45" s="6"/>
      <c r="S45" s="7"/>
      <c r="T45" s="7"/>
    </row>
    <row r="46" spans="5:20">
      <c r="E46" s="7"/>
      <c r="F46" s="7"/>
      <c r="G46" s="7"/>
      <c r="H46" s="7"/>
      <c r="I46" s="7"/>
      <c r="S46" s="7"/>
      <c r="T46" s="7"/>
    </row>
    <row r="47" spans="5:20">
      <c r="E47" s="7"/>
      <c r="F47" s="7"/>
      <c r="G47" s="7"/>
      <c r="H47" s="7"/>
      <c r="I47" s="7"/>
      <c r="S47" s="7"/>
      <c r="T47" s="7"/>
    </row>
  </sheetData>
  <mergeCells count="1">
    <mergeCell ref="B1:R1"/>
  </mergeCells>
  <phoneticPr fontId="9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Block C</vt:lpstr>
      <vt:lpstr>Block B</vt:lpstr>
      <vt:lpstr>Block A</vt:lpstr>
      <vt:lpstr>'Block A'!Print_Area</vt:lpstr>
      <vt:lpstr>'Block B'!Print_Area</vt:lpstr>
      <vt:lpstr>'Block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kamal egbo</cp:lastModifiedBy>
  <cp:lastPrinted>2021-01-19T12:11:17Z</cp:lastPrinted>
  <dcterms:created xsi:type="dcterms:W3CDTF">2020-04-15T16:27:35Z</dcterms:created>
  <dcterms:modified xsi:type="dcterms:W3CDTF">2021-02-15T12:52:29Z</dcterms:modified>
</cp:coreProperties>
</file>